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mc:AlternateContent xmlns:mc="http://schemas.openxmlformats.org/markup-compatibility/2006">
    <mc:Choice Requires="x15">
      <x15ac:absPath xmlns:x15ac="http://schemas.microsoft.com/office/spreadsheetml/2010/11/ac" url="https://aoki93-my.sharepoint.com/personal/mitsuo_takeda_aoki93_onmicrosoft_com/Documents/社内共有/HP用　R07.09版/"/>
    </mc:Choice>
  </mc:AlternateContent>
  <xr:revisionPtr revIDLastSave="52" documentId="13_ncr:1_{994279CF-9C0A-4660-9072-5A8610013B03}" xr6:coauthVersionLast="47" xr6:coauthVersionMax="47" xr10:uidLastSave="{66FB7657-9A19-4326-A726-DFC14963FF60}"/>
  <workbookProtection workbookAlgorithmName="SHA-512" workbookHashValue="nrykMlGy9xIIabkCMSXkgYINmcmsVKqKiNLZ/uiIcFbpcTzA/X88HSEBD83S2M5l3KL3hYIo1Ms01oKadqPkVg==" workbookSaltValue="Mf3Ktcy4AXCkplAA4Wpwyg==" workbookSpinCount="100000" lockStructure="1"/>
  <bookViews>
    <workbookView xWindow="-120" yWindow="-120" windowWidth="29040" windowHeight="15720" tabRatio="417" xr2:uid="{00000000-000D-0000-FFFF-FFFF00000000}"/>
  </bookViews>
  <sheets>
    <sheet name="両面印刷　両面－右へ開く" sheetId="2" r:id="rId1"/>
    <sheet name="見本" sheetId="3" r:id="rId2"/>
  </sheets>
  <definedNames>
    <definedName name="_xlnm.Print_Area" localSheetId="0">'両面印刷　両面－右へ開く'!$B$1:$CA$165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39" i="2" l="1"/>
  <c r="Y137" i="2"/>
  <c r="Y135" i="2"/>
  <c r="AC139" i="2"/>
  <c r="AC137" i="2"/>
  <c r="AC135" i="2"/>
  <c r="AC125" i="2"/>
  <c r="AC123" i="2"/>
  <c r="Y125" i="2"/>
  <c r="Y123" i="2"/>
  <c r="Y121" i="2"/>
  <c r="AC121" i="2"/>
  <c r="AC133" i="2"/>
  <c r="AA133" i="2"/>
  <c r="Y133" i="2"/>
  <c r="AC132" i="2"/>
  <c r="CH134" i="2"/>
  <c r="CG134" i="2"/>
  <c r="CH136" i="2"/>
  <c r="CH132" i="2"/>
  <c r="AC121" i="3"/>
  <c r="AC125" i="3"/>
  <c r="AC123" i="3"/>
  <c r="AS108" i="2"/>
  <c r="AS106" i="2"/>
  <c r="Y129" i="2"/>
  <c r="Y127" i="2"/>
  <c r="BA108" i="2"/>
  <c r="AW108" i="2"/>
  <c r="Y141" i="2"/>
  <c r="BE108" i="2" l="1"/>
  <c r="BE106" i="2"/>
  <c r="BA106" i="2"/>
  <c r="AC129" i="2" l="1"/>
  <c r="AC138" i="2" l="1"/>
  <c r="O141" i="2"/>
  <c r="O139" i="2"/>
  <c r="O137" i="2"/>
  <c r="O135" i="2"/>
  <c r="O133" i="2"/>
  <c r="O131" i="2"/>
  <c r="O129" i="2"/>
  <c r="O127" i="2"/>
  <c r="O125" i="2"/>
  <c r="O123" i="2"/>
  <c r="J141" i="2"/>
  <c r="J139" i="2"/>
  <c r="J137" i="2"/>
  <c r="J135" i="2"/>
  <c r="J133" i="2"/>
  <c r="J131" i="2"/>
  <c r="J129" i="2"/>
  <c r="J127" i="2"/>
  <c r="J125" i="2"/>
  <c r="J123" i="2"/>
  <c r="O121" i="2"/>
  <c r="J121" i="2"/>
  <c r="Q161" i="2"/>
  <c r="G160" i="2"/>
  <c r="AC141" i="2"/>
  <c r="AA141" i="2"/>
  <c r="T141" i="2"/>
  <c r="AC140" i="2"/>
  <c r="U140" i="2"/>
  <c r="W140" i="2" s="1"/>
  <c r="AA139" i="2"/>
  <c r="T139" i="2"/>
  <c r="U138" i="2"/>
  <c r="W138" i="2" s="1"/>
  <c r="BJ133" i="2"/>
  <c r="BG133" i="2"/>
  <c r="AY133" i="2"/>
  <c r="AU133" i="2"/>
  <c r="AQ133" i="2"/>
  <c r="AM133" i="2"/>
  <c r="AA137" i="2"/>
  <c r="T137" i="2"/>
  <c r="AC136" i="2"/>
  <c r="U136" i="2"/>
  <c r="W136" i="2" s="1"/>
  <c r="AA135" i="2"/>
  <c r="T135" i="2"/>
  <c r="AC134" i="2"/>
  <c r="U134" i="2"/>
  <c r="W134" i="2" s="1"/>
  <c r="BJ131" i="2"/>
  <c r="BG131" i="2"/>
  <c r="AY131" i="2"/>
  <c r="AU131" i="2"/>
  <c r="AQ131" i="2"/>
  <c r="AM131" i="2"/>
  <c r="T133" i="2"/>
  <c r="U132" i="2"/>
  <c r="W132" i="2" s="1"/>
  <c r="T131" i="2"/>
  <c r="U130" i="2"/>
  <c r="W130" i="2" s="1"/>
  <c r="AA129" i="2"/>
  <c r="T129" i="2"/>
  <c r="AC128" i="2"/>
  <c r="U128" i="2"/>
  <c r="W128" i="2" s="1"/>
  <c r="AC127" i="2"/>
  <c r="AA127" i="2"/>
  <c r="T127" i="2"/>
  <c r="AC126" i="2"/>
  <c r="U126" i="2"/>
  <c r="W126" i="2" s="1"/>
  <c r="AA125" i="2"/>
  <c r="T125" i="2"/>
  <c r="AC124" i="2"/>
  <c r="U124" i="2"/>
  <c r="W124" i="2" s="1"/>
  <c r="AA123" i="2"/>
  <c r="T123" i="2"/>
  <c r="AC122" i="2"/>
  <c r="U122" i="2"/>
  <c r="W122" i="2" s="1"/>
  <c r="AA121" i="2"/>
  <c r="T121" i="2"/>
  <c r="AC120" i="2"/>
  <c r="U120" i="2"/>
  <c r="W120" i="2" s="1"/>
  <c r="AW106" i="2"/>
  <c r="AC141" i="3" l="1"/>
  <c r="Y141" i="3"/>
  <c r="AC140" i="3"/>
  <c r="AC139" i="3"/>
  <c r="Y139" i="3"/>
  <c r="AC138" i="3"/>
  <c r="AC137" i="3"/>
  <c r="Y137" i="3"/>
  <c r="AC136" i="3"/>
  <c r="AC135" i="3"/>
  <c r="Y135" i="3"/>
  <c r="AC134" i="3"/>
  <c r="AC133" i="3"/>
  <c r="Y133" i="3"/>
  <c r="AC132" i="3"/>
  <c r="BJ133" i="3"/>
  <c r="BG133" i="3"/>
  <c r="AY133" i="3"/>
  <c r="AU133" i="3"/>
  <c r="AQ133" i="3"/>
  <c r="AM133" i="3"/>
  <c r="BJ131" i="3"/>
  <c r="BG131" i="3"/>
  <c r="AY131" i="3"/>
  <c r="AU131" i="3"/>
  <c r="AQ131" i="3"/>
  <c r="AM131" i="3"/>
  <c r="AC129" i="3"/>
  <c r="Y129" i="3"/>
  <c r="AC128" i="3"/>
  <c r="AC127" i="3"/>
  <c r="Y127" i="3"/>
  <c r="AC126" i="3"/>
  <c r="CG142" i="2" l="1"/>
  <c r="CH142" i="2"/>
  <c r="Q161" i="3" l="1"/>
  <c r="G160" i="3"/>
  <c r="CH158" i="3"/>
  <c r="CG158" i="3"/>
  <c r="CH156" i="3"/>
  <c r="CG156" i="3"/>
  <c r="CH154" i="3"/>
  <c r="CG154" i="3"/>
  <c r="CH152" i="3"/>
  <c r="CG152" i="3"/>
  <c r="CH150" i="3"/>
  <c r="CG150" i="3"/>
  <c r="CH148" i="3"/>
  <c r="CG148" i="3"/>
  <c r="CH146" i="3"/>
  <c r="CG146" i="3"/>
  <c r="CH144" i="3"/>
  <c r="CG144" i="3"/>
  <c r="CH142" i="3"/>
  <c r="CG142" i="3"/>
  <c r="CH140" i="3"/>
  <c r="CG140" i="3"/>
  <c r="CH138" i="3"/>
  <c r="CG138" i="3"/>
  <c r="CH136" i="3"/>
  <c r="CG136" i="3"/>
  <c r="CH134" i="3"/>
  <c r="CG134" i="3"/>
  <c r="CH132" i="3"/>
  <c r="CG132" i="3"/>
  <c r="CH130" i="3"/>
  <c r="CG130" i="3"/>
  <c r="CH128" i="3"/>
  <c r="CG128" i="3"/>
  <c r="CH126" i="3"/>
  <c r="CG126" i="3"/>
  <c r="Y125" i="3"/>
  <c r="CH124" i="3"/>
  <c r="CG124" i="3"/>
  <c r="AC124" i="3"/>
  <c r="Y123" i="3"/>
  <c r="CH122" i="3"/>
  <c r="CG122" i="3"/>
  <c r="AC122" i="3"/>
  <c r="Y121" i="3"/>
  <c r="CH120" i="3"/>
  <c r="CG120" i="3"/>
  <c r="AC120" i="3"/>
  <c r="CG162" i="3" l="1"/>
  <c r="G162" i="3" s="1"/>
  <c r="CH162" i="3"/>
  <c r="L162" i="3" s="1"/>
  <c r="CG140" i="2"/>
  <c r="CH122" i="2" l="1"/>
  <c r="CH124" i="2"/>
  <c r="CH126" i="2"/>
  <c r="CH128" i="2"/>
  <c r="CH130" i="2"/>
  <c r="CH138" i="2"/>
  <c r="CH140" i="2"/>
  <c r="CH144" i="2"/>
  <c r="CH146" i="2"/>
  <c r="CH148" i="2"/>
  <c r="CH150" i="2"/>
  <c r="CH152" i="2"/>
  <c r="CH154" i="2"/>
  <c r="CH156" i="2"/>
  <c r="CH158" i="2"/>
  <c r="CH160" i="2"/>
  <c r="CH120" i="2"/>
  <c r="CG122" i="2"/>
  <c r="CG124" i="2"/>
  <c r="CG126" i="2"/>
  <c r="CG128" i="2"/>
  <c r="CG130" i="2"/>
  <c r="CG132" i="2"/>
  <c r="CG136" i="2"/>
  <c r="CG138" i="2"/>
  <c r="CG144" i="2"/>
  <c r="CG146" i="2"/>
  <c r="CG148" i="2"/>
  <c r="CG150" i="2"/>
  <c r="CG152" i="2"/>
  <c r="CG154" i="2"/>
  <c r="CG156" i="2"/>
  <c r="CG158" i="2"/>
  <c r="CG160" i="2"/>
  <c r="CG120" i="2"/>
  <c r="CG164" i="2" l="1"/>
  <c r="G162" i="2" s="1"/>
  <c r="CH164" i="2"/>
  <c r="L16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shinop</author>
  </authors>
  <commentList>
    <comment ref="BN1" authorId="0" shapeId="0" xr:uid="{00000000-0006-0000-0000-000001000000}">
      <text>
        <r>
          <rPr>
            <b/>
            <sz val="9"/>
            <color indexed="81"/>
            <rFont val="ＭＳ Ｐゴシック"/>
            <family val="3"/>
            <charset val="128"/>
          </rPr>
          <t>user:</t>
        </r>
        <r>
          <rPr>
            <sz val="9"/>
            <color indexed="81"/>
            <rFont val="ＭＳ Ｐゴシック"/>
            <family val="3"/>
            <charset val="128"/>
          </rPr>
          <t xml:space="preserve">
契約日を入力して下さい。</t>
        </r>
      </text>
    </comment>
    <comment ref="AU25" authorId="0" shapeId="0" xr:uid="{00000000-0006-0000-0000-000002000000}">
      <text>
        <r>
          <rPr>
            <b/>
            <sz val="9"/>
            <color indexed="81"/>
            <rFont val="ＭＳ Ｐゴシック"/>
            <family val="3"/>
            <charset val="128"/>
          </rPr>
          <t>user:</t>
        </r>
        <r>
          <rPr>
            <sz val="9"/>
            <color indexed="81"/>
            <rFont val="ＭＳ Ｐゴシック"/>
            <family val="3"/>
            <charset val="128"/>
          </rPr>
          <t xml:space="preserve">
排出業者の住所、会社名、代表者名を入力して下さい。</t>
        </r>
      </text>
    </comment>
    <comment ref="BV25" authorId="0" shapeId="0" xr:uid="{00000000-0006-0000-0000-000003000000}">
      <text>
        <r>
          <rPr>
            <b/>
            <sz val="9"/>
            <color indexed="81"/>
            <rFont val="ＭＳ Ｐゴシック"/>
            <family val="3"/>
            <charset val="128"/>
          </rPr>
          <t>user:</t>
        </r>
        <r>
          <rPr>
            <sz val="9"/>
            <color indexed="81"/>
            <rFont val="ＭＳ Ｐゴシック"/>
            <family val="3"/>
            <charset val="128"/>
          </rPr>
          <t xml:space="preserve">
A3両面で印刷後、押印して下さい。</t>
        </r>
      </text>
    </comment>
    <comment ref="X84" authorId="1" shapeId="0" xr:uid="{E090F8A1-F2A4-42E4-A8E6-B2B136CBF74F}">
      <text>
        <r>
          <rPr>
            <b/>
            <sz val="9"/>
            <color indexed="81"/>
            <rFont val="MS P ゴシック"/>
            <family val="3"/>
            <charset val="128"/>
          </rPr>
          <t xml:space="preserve">user:
収集運搬業者が複数の場合は、社名・住所・許可番号・許可内容等をご記入ください
</t>
        </r>
        <r>
          <rPr>
            <sz val="9"/>
            <color indexed="81"/>
            <rFont val="MS P ゴシック"/>
            <family val="3"/>
            <charset val="128"/>
          </rPr>
          <t xml:space="preserve">
</t>
        </r>
      </text>
    </comment>
    <comment ref="O104" authorId="0" shapeId="0" xr:uid="{324F72CE-73A6-4A80-AD31-D9C3F0325A31}">
      <text>
        <r>
          <rPr>
            <b/>
            <sz val="9"/>
            <color indexed="81"/>
            <rFont val="ＭＳ Ｐゴシック"/>
            <family val="3"/>
            <charset val="128"/>
          </rPr>
          <t>user:</t>
        </r>
        <r>
          <rPr>
            <sz val="9"/>
            <color indexed="81"/>
            <rFont val="ＭＳ Ｐゴシック"/>
            <family val="3"/>
            <charset val="128"/>
          </rPr>
          <t xml:space="preserve">
工事名、排出場所、委託期間を入力して下さい。</t>
        </r>
      </text>
    </comment>
    <comment ref="Q118" authorId="0" shapeId="0" xr:uid="{7E111E62-13D2-4645-A26B-D95D55A6F466}">
      <text>
        <r>
          <rPr>
            <b/>
            <sz val="9"/>
            <color indexed="81"/>
            <rFont val="ＭＳ Ｐゴシック"/>
            <family val="3"/>
            <charset val="128"/>
          </rPr>
          <t>user:</t>
        </r>
        <r>
          <rPr>
            <sz val="9"/>
            <color indexed="81"/>
            <rFont val="ＭＳ Ｐゴシック"/>
            <family val="3"/>
            <charset val="128"/>
          </rPr>
          <t xml:space="preserve">
処分予定の廃棄物の数量をそれぞれ　ｔ　で入力して下さい。
入力後、処理能力、施設の名称・所在地が反映されます。
</t>
        </r>
      </text>
    </comment>
    <comment ref="B134" authorId="0" shapeId="0" xr:uid="{D7DA2428-A50E-412C-A6FF-E464EBAD34CD}">
      <text>
        <r>
          <rPr>
            <b/>
            <sz val="9"/>
            <color indexed="81"/>
            <rFont val="ＭＳ Ｐゴシック"/>
            <family val="3"/>
            <charset val="128"/>
          </rPr>
          <t>user:</t>
        </r>
        <r>
          <rPr>
            <sz val="9"/>
            <color indexed="81"/>
            <rFont val="ＭＳ Ｐゴシック"/>
            <family val="3"/>
            <charset val="128"/>
          </rPr>
          <t xml:space="preserve">
廃棄物の種類(木くず、根株等）を選択して下さい。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shinop</author>
  </authors>
  <commentList>
    <comment ref="BN1" authorId="0" shapeId="0" xr:uid="{00000000-0006-0000-0100-000001000000}">
      <text>
        <r>
          <rPr>
            <b/>
            <sz val="9"/>
            <color indexed="81"/>
            <rFont val="ＭＳ Ｐゴシック"/>
            <family val="3"/>
            <charset val="128"/>
          </rPr>
          <t>user:
契約日を入力して下さい</t>
        </r>
      </text>
    </comment>
    <comment ref="AU25" authorId="0" shapeId="0" xr:uid="{00000000-0006-0000-0100-000002000000}">
      <text>
        <r>
          <rPr>
            <b/>
            <sz val="9"/>
            <color indexed="81"/>
            <rFont val="ＭＳ Ｐゴシック"/>
            <family val="3"/>
            <charset val="128"/>
          </rPr>
          <t>user:</t>
        </r>
        <r>
          <rPr>
            <sz val="9"/>
            <color indexed="81"/>
            <rFont val="ＭＳ Ｐゴシック"/>
            <family val="3"/>
            <charset val="128"/>
          </rPr>
          <t xml:space="preserve">
排出業者の住所、会社名、代表者名を入力して下さい。
</t>
        </r>
      </text>
    </comment>
    <comment ref="BV25" authorId="0" shapeId="0" xr:uid="{00000000-0006-0000-0100-000003000000}">
      <text>
        <r>
          <rPr>
            <b/>
            <sz val="9"/>
            <color indexed="81"/>
            <rFont val="ＭＳ Ｐゴシック"/>
            <family val="3"/>
            <charset val="128"/>
          </rPr>
          <t>user:</t>
        </r>
        <r>
          <rPr>
            <sz val="9"/>
            <color indexed="81"/>
            <rFont val="ＭＳ Ｐゴシック"/>
            <family val="3"/>
            <charset val="128"/>
          </rPr>
          <t xml:space="preserve">
A3両面で印刷後、押印して下さい。
</t>
        </r>
      </text>
    </comment>
    <comment ref="X84" authorId="1" shapeId="0" xr:uid="{85E9C11C-3A1A-44D9-BD75-6234784DE4D6}">
      <text>
        <r>
          <rPr>
            <b/>
            <sz val="9"/>
            <color indexed="81"/>
            <rFont val="MS P ゴシック"/>
            <family val="3"/>
            <charset val="128"/>
          </rPr>
          <t xml:space="preserve">user:
収集運搬業者が複数の場合は、社名・住所・許可番号・許可内容等をご記入ください
</t>
        </r>
        <r>
          <rPr>
            <sz val="9"/>
            <color indexed="81"/>
            <rFont val="MS P ゴシック"/>
            <family val="3"/>
            <charset val="128"/>
          </rPr>
          <t xml:space="preserve">
</t>
        </r>
      </text>
    </comment>
    <comment ref="O104" authorId="0" shapeId="0" xr:uid="{00000000-0006-0000-0100-000004000000}">
      <text>
        <r>
          <rPr>
            <b/>
            <sz val="9"/>
            <color indexed="81"/>
            <rFont val="ＭＳ Ｐゴシック"/>
            <family val="3"/>
            <charset val="128"/>
          </rPr>
          <t>user:</t>
        </r>
        <r>
          <rPr>
            <sz val="9"/>
            <color indexed="81"/>
            <rFont val="ＭＳ Ｐゴシック"/>
            <family val="3"/>
            <charset val="128"/>
          </rPr>
          <t xml:space="preserve">
工事名、排出場所、委託期間を入力して下さい。</t>
        </r>
      </text>
    </comment>
    <comment ref="Q118" authorId="0" shapeId="0" xr:uid="{00000000-0006-0000-0100-000005000000}">
      <text>
        <r>
          <rPr>
            <b/>
            <sz val="9"/>
            <color indexed="81"/>
            <rFont val="ＭＳ Ｐゴシック"/>
            <family val="3"/>
            <charset val="128"/>
          </rPr>
          <t>user:</t>
        </r>
        <r>
          <rPr>
            <sz val="9"/>
            <color indexed="81"/>
            <rFont val="ＭＳ Ｐゴシック"/>
            <family val="3"/>
            <charset val="128"/>
          </rPr>
          <t xml:space="preserve">
処分予定の廃棄物の数量をそれぞれ　ｔ　で入力して下さい。
入力後に処理能力、施設の名称・所在地が反映されます。</t>
        </r>
      </text>
    </comment>
    <comment ref="B134" authorId="0" shapeId="0" xr:uid="{FD11B793-6EB2-4CBE-B500-D528AD19F45D}">
      <text>
        <r>
          <rPr>
            <b/>
            <sz val="9"/>
            <color indexed="81"/>
            <rFont val="ＭＳ Ｐゴシック"/>
            <family val="3"/>
            <charset val="128"/>
          </rPr>
          <t>user:</t>
        </r>
        <r>
          <rPr>
            <sz val="9"/>
            <color indexed="81"/>
            <rFont val="ＭＳ Ｐゴシック"/>
            <family val="3"/>
            <charset val="128"/>
          </rPr>
          <t xml:space="preserve">
廃棄物の種類(木くず、根株等）を選択して下さい。
</t>
        </r>
      </text>
    </comment>
  </commentList>
</comments>
</file>

<file path=xl/sharedStrings.xml><?xml version="1.0" encoding="utf-8"?>
<sst xmlns="http://schemas.openxmlformats.org/spreadsheetml/2006/main" count="921" uniqueCount="401">
  <si>
    <t>［委託業務の内容］</t>
    <rPh sb="1" eb="3">
      <t>イタク</t>
    </rPh>
    <rPh sb="3" eb="5">
      <t>ギョウム</t>
    </rPh>
    <rPh sb="6" eb="8">
      <t>ナイヨウ</t>
    </rPh>
    <phoneticPr fontId="1"/>
  </si>
  <si>
    <t>廃プラスチック類</t>
    <rPh sb="0" eb="1">
      <t>ハイ</t>
    </rPh>
    <rPh sb="7" eb="8">
      <t>ルイ</t>
    </rPh>
    <phoneticPr fontId="1"/>
  </si>
  <si>
    <t>金属くず</t>
    <rPh sb="0" eb="2">
      <t>キンゾク</t>
    </rPh>
    <phoneticPr fontId="1"/>
  </si>
  <si>
    <t>廃石膏ボード</t>
    <rPh sb="0" eb="1">
      <t>ハイ</t>
    </rPh>
    <rPh sb="1" eb="3">
      <t>セッコウ</t>
    </rPh>
    <phoneticPr fontId="1"/>
  </si>
  <si>
    <t>その他</t>
    <rPh sb="2" eb="3">
      <t>タ</t>
    </rPh>
    <phoneticPr fontId="1"/>
  </si>
  <si>
    <t>特管産廃</t>
    <rPh sb="0" eb="1">
      <t>トク</t>
    </rPh>
    <rPh sb="1" eb="2">
      <t>カン</t>
    </rPh>
    <rPh sb="2" eb="4">
      <t>サンハイ</t>
    </rPh>
    <phoneticPr fontId="1"/>
  </si>
  <si>
    <t>廃石綿等</t>
    <rPh sb="0" eb="1">
      <t>ハイ</t>
    </rPh>
    <rPh sb="1" eb="3">
      <t>セキメン</t>
    </rPh>
    <rPh sb="3" eb="4">
      <t>トウ</t>
    </rPh>
    <phoneticPr fontId="1"/>
  </si>
  <si>
    <t>廃棄物の種類・数量・契約単価及び処分会社（丙）の許可内容</t>
    <rPh sb="0" eb="3">
      <t>ハイキブツ</t>
    </rPh>
    <rPh sb="4" eb="6">
      <t>シュルイ</t>
    </rPh>
    <rPh sb="7" eb="9">
      <t>スウリョウ</t>
    </rPh>
    <rPh sb="10" eb="12">
      <t>ケイヤク</t>
    </rPh>
    <rPh sb="12" eb="14">
      <t>タンカ</t>
    </rPh>
    <rPh sb="14" eb="15">
      <t>オヨ</t>
    </rPh>
    <rPh sb="16" eb="18">
      <t>ショブン</t>
    </rPh>
    <rPh sb="18" eb="20">
      <t>カイシャ</t>
    </rPh>
    <rPh sb="21" eb="22">
      <t>ヘイ</t>
    </rPh>
    <rPh sb="24" eb="26">
      <t>キョカ</t>
    </rPh>
    <rPh sb="26" eb="28">
      <t>ナイヨウ</t>
    </rPh>
    <phoneticPr fontId="1"/>
  </si>
  <si>
    <t>収集運搬（ａ）</t>
    <rPh sb="0" eb="2">
      <t>シュウシュウ</t>
    </rPh>
    <rPh sb="2" eb="4">
      <t>ウンパン</t>
    </rPh>
    <phoneticPr fontId="1"/>
  </si>
  <si>
    <t>処分方法</t>
    <rPh sb="0" eb="2">
      <t>ショブン</t>
    </rPh>
    <rPh sb="2" eb="4">
      <t>ホウホウ</t>
    </rPh>
    <phoneticPr fontId="1"/>
  </si>
  <si>
    <t>処理能力</t>
    <rPh sb="0" eb="2">
      <t>ショリ</t>
    </rPh>
    <rPh sb="2" eb="4">
      <t>ノウリョク</t>
    </rPh>
    <phoneticPr fontId="1"/>
  </si>
  <si>
    <t>施設の名称･所在地</t>
    <rPh sb="0" eb="2">
      <t>シセツ</t>
    </rPh>
    <rPh sb="3" eb="5">
      <t>メイショウ</t>
    </rPh>
    <rPh sb="6" eb="9">
      <t>ショザイチ</t>
    </rPh>
    <phoneticPr fontId="1"/>
  </si>
  <si>
    <t xml:space="preserve"> 破 砕 ・</t>
    <rPh sb="1" eb="2">
      <t>ヤブ</t>
    </rPh>
    <rPh sb="3" eb="4">
      <t>クダ</t>
    </rPh>
    <phoneticPr fontId="1"/>
  </si>
  <si>
    <t>契　　約　　単　　価</t>
    <rPh sb="0" eb="1">
      <t>チギリ</t>
    </rPh>
    <rPh sb="3" eb="4">
      <t>ヤク</t>
    </rPh>
    <rPh sb="6" eb="7">
      <t>タン</t>
    </rPh>
    <rPh sb="9" eb="10">
      <t>アタイ</t>
    </rPh>
    <phoneticPr fontId="1"/>
  </si>
  <si>
    <t>処　分　会　社　の　許　可　内　容</t>
    <rPh sb="0" eb="1">
      <t>トコロ</t>
    </rPh>
    <rPh sb="2" eb="3">
      <t>ブン</t>
    </rPh>
    <rPh sb="4" eb="5">
      <t>カイ</t>
    </rPh>
    <rPh sb="6" eb="7">
      <t>シャ</t>
    </rPh>
    <rPh sb="10" eb="11">
      <t>モト</t>
    </rPh>
    <rPh sb="12" eb="13">
      <t>カ</t>
    </rPh>
    <rPh sb="14" eb="15">
      <t>ウチ</t>
    </rPh>
    <rPh sb="16" eb="17">
      <t>カタチ</t>
    </rPh>
    <phoneticPr fontId="1"/>
  </si>
  <si>
    <t>Ⅳ．丙から再中間処理（委託）先及びその後の最終処分（再生含む）場所</t>
    <rPh sb="2" eb="3">
      <t>ヘイ</t>
    </rPh>
    <rPh sb="5" eb="6">
      <t>サイ</t>
    </rPh>
    <rPh sb="6" eb="8">
      <t>チュウカン</t>
    </rPh>
    <rPh sb="8" eb="10">
      <t>ショリ</t>
    </rPh>
    <rPh sb="11" eb="13">
      <t>イタク</t>
    </rPh>
    <rPh sb="14" eb="15">
      <t>サキ</t>
    </rPh>
    <rPh sb="15" eb="16">
      <t>オヨ</t>
    </rPh>
    <rPh sb="19" eb="20">
      <t>ゴ</t>
    </rPh>
    <rPh sb="21" eb="23">
      <t>サイシュウ</t>
    </rPh>
    <rPh sb="23" eb="25">
      <t>ショブン</t>
    </rPh>
    <rPh sb="26" eb="28">
      <t>サイセイ</t>
    </rPh>
    <rPh sb="28" eb="29">
      <t>フク</t>
    </rPh>
    <rPh sb="31" eb="33">
      <t>バショ</t>
    </rPh>
    <phoneticPr fontId="1"/>
  </si>
  <si>
    <t>中間・最終</t>
    <rPh sb="0" eb="2">
      <t>チュウカン</t>
    </rPh>
    <rPh sb="3" eb="5">
      <t>サイシュウ</t>
    </rPh>
    <phoneticPr fontId="1"/>
  </si>
  <si>
    <t>の区分</t>
    <rPh sb="1" eb="3">
      <t>クブン</t>
    </rPh>
    <phoneticPr fontId="1"/>
  </si>
  <si>
    <t>中・終</t>
    <rPh sb="0" eb="1">
      <t>チュウ</t>
    </rPh>
    <rPh sb="2" eb="3">
      <t>シュウ</t>
    </rPh>
    <phoneticPr fontId="1"/>
  </si>
  <si>
    <t>廃棄物の</t>
    <rPh sb="0" eb="3">
      <t>ハイキブツ</t>
    </rPh>
    <phoneticPr fontId="1"/>
  </si>
  <si>
    <t>種類</t>
    <rPh sb="0" eb="2">
      <t>シュルイ</t>
    </rPh>
    <phoneticPr fontId="1"/>
  </si>
  <si>
    <t>処分先Ｎｏ．</t>
    <rPh sb="0" eb="2">
      <t>ショブン</t>
    </rPh>
    <rPh sb="2" eb="3">
      <t>サキ</t>
    </rPh>
    <phoneticPr fontId="1"/>
  </si>
  <si>
    <t>（許可番号）</t>
    <rPh sb="1" eb="3">
      <t>キョカ</t>
    </rPh>
    <rPh sb="3" eb="5">
      <t>バンゴウ</t>
    </rPh>
    <phoneticPr fontId="1"/>
  </si>
  <si>
    <t>施設所在地</t>
    <rPh sb="0" eb="2">
      <t>シセツ</t>
    </rPh>
    <rPh sb="2" eb="5">
      <t>ショザイチ</t>
    </rPh>
    <phoneticPr fontId="1"/>
  </si>
  <si>
    <t>処理後の</t>
    <rPh sb="0" eb="3">
      <t>ショリゴ</t>
    </rPh>
    <phoneticPr fontId="1"/>
  </si>
  <si>
    <t>廃棄物</t>
    <rPh sb="0" eb="3">
      <t>ハイキブツ</t>
    </rPh>
    <phoneticPr fontId="1"/>
  </si>
  <si>
    <t>再生施設名称</t>
    <rPh sb="0" eb="2">
      <t>サイセイ</t>
    </rPh>
    <rPh sb="2" eb="4">
      <t>シセツ</t>
    </rPh>
    <rPh sb="4" eb="6">
      <t>メイショウ</t>
    </rPh>
    <phoneticPr fontId="1"/>
  </si>
  <si>
    <t>Ⅱ．丙からの再生（委託）先</t>
    <rPh sb="2" eb="3">
      <t>ヘイ</t>
    </rPh>
    <rPh sb="6" eb="8">
      <t>サイセイ</t>
    </rPh>
    <rPh sb="9" eb="11">
      <t>イタク</t>
    </rPh>
    <rPh sb="12" eb="13">
      <t>サキ</t>
    </rPh>
    <phoneticPr fontId="1"/>
  </si>
  <si>
    <t>最終処分施設所在地</t>
    <rPh sb="0" eb="2">
      <t>サイシュウ</t>
    </rPh>
    <rPh sb="2" eb="4">
      <t>ショブン</t>
    </rPh>
    <rPh sb="4" eb="6">
      <t>シセツ</t>
    </rPh>
    <rPh sb="6" eb="9">
      <t>ショザイチ</t>
    </rPh>
    <phoneticPr fontId="1"/>
  </si>
  <si>
    <t>備考</t>
    <rPh sb="0" eb="2">
      <t>ビコウ</t>
    </rPh>
    <phoneticPr fontId="1"/>
  </si>
  <si>
    <t>Ⅰ．丙での再生品目</t>
    <rPh sb="2" eb="3">
      <t>ヘイ</t>
    </rPh>
    <rPh sb="5" eb="7">
      <t>サイセイ</t>
    </rPh>
    <rPh sb="7" eb="9">
      <t>ヒンモク</t>
    </rPh>
    <phoneticPr fontId="1"/>
  </si>
  <si>
    <t>［丙での中間処理後の最終処分（再生を含む）場所（予定）］</t>
    <rPh sb="1" eb="2">
      <t>ヘイ</t>
    </rPh>
    <rPh sb="4" eb="6">
      <t>チュウカン</t>
    </rPh>
    <rPh sb="6" eb="8">
      <t>ショリ</t>
    </rPh>
    <rPh sb="8" eb="9">
      <t>ゴ</t>
    </rPh>
    <rPh sb="10" eb="12">
      <t>サイシュウ</t>
    </rPh>
    <rPh sb="12" eb="14">
      <t>ショブン</t>
    </rPh>
    <rPh sb="15" eb="17">
      <t>サイセイ</t>
    </rPh>
    <rPh sb="18" eb="19">
      <t>フク</t>
    </rPh>
    <rPh sb="21" eb="23">
      <t>バショ</t>
    </rPh>
    <rPh sb="24" eb="26">
      <t>ヨテイ</t>
    </rPh>
    <phoneticPr fontId="1"/>
  </si>
  <si>
    <t>再生品目</t>
    <rPh sb="0" eb="2">
      <t>サイセイ</t>
    </rPh>
    <rPh sb="2" eb="4">
      <t>ヒンモク</t>
    </rPh>
    <phoneticPr fontId="1"/>
  </si>
  <si>
    <t>売却先等</t>
    <rPh sb="0" eb="3">
      <t>バイキャクサキ</t>
    </rPh>
    <rPh sb="3" eb="4">
      <t>トウ</t>
    </rPh>
    <phoneticPr fontId="1"/>
  </si>
  <si>
    <t>丙の施設</t>
    <rPh sb="0" eb="1">
      <t>ヘイ</t>
    </rPh>
    <rPh sb="2" eb="4">
      <t>シセツ</t>
    </rPh>
    <phoneticPr fontId="1"/>
  </si>
  <si>
    <t>再生施設所在地</t>
    <rPh sb="0" eb="2">
      <t>サイセイ</t>
    </rPh>
    <rPh sb="2" eb="4">
      <t>シセツ</t>
    </rPh>
    <rPh sb="4" eb="7">
      <t>ショザイチ</t>
    </rPh>
    <phoneticPr fontId="1"/>
  </si>
  <si>
    <t>「委託業務の内容」記載のとおり</t>
    <rPh sb="1" eb="3">
      <t>イタク</t>
    </rPh>
    <rPh sb="3" eb="5">
      <t>ギョウム</t>
    </rPh>
    <rPh sb="6" eb="8">
      <t>ナイヨウ</t>
    </rPh>
    <rPh sb="9" eb="11">
      <t>キサイ</t>
    </rPh>
    <phoneticPr fontId="1"/>
  </si>
  <si>
    <t>再生</t>
    <rPh sb="0" eb="2">
      <t>サイセイ</t>
    </rPh>
    <phoneticPr fontId="1"/>
  </si>
  <si>
    <t>施設名称</t>
    <rPh sb="0" eb="2">
      <t>シセツ</t>
    </rPh>
    <rPh sb="2" eb="4">
      <t>メイショウ</t>
    </rPh>
    <phoneticPr fontId="1"/>
  </si>
  <si>
    <t>建設廃棄物処理委託契約書</t>
    <rPh sb="0" eb="2">
      <t>ケンセツ</t>
    </rPh>
    <rPh sb="2" eb="5">
      <t>ハイキブツ</t>
    </rPh>
    <rPh sb="5" eb="7">
      <t>ショリ</t>
    </rPh>
    <rPh sb="7" eb="9">
      <t>イタク</t>
    </rPh>
    <rPh sb="9" eb="12">
      <t>ケイヤクショ</t>
    </rPh>
    <phoneticPr fontId="1"/>
  </si>
  <si>
    <t>◎それぞれ実線で結ぶ</t>
    <rPh sb="5" eb="7">
      <t>ジッセン</t>
    </rPh>
    <rPh sb="8" eb="9">
      <t>ムス</t>
    </rPh>
    <phoneticPr fontId="1"/>
  </si>
  <si>
    <t>Ⅱ．丙からの最終処分（委託）先　　安：安定型埋立処分場　管：管理型埋立処分場　遮：遮断型埋立処分場</t>
    <rPh sb="2" eb="3">
      <t>ヘイ</t>
    </rPh>
    <rPh sb="6" eb="8">
      <t>サイシュウ</t>
    </rPh>
    <rPh sb="8" eb="10">
      <t>ショブン</t>
    </rPh>
    <rPh sb="11" eb="13">
      <t>イタク</t>
    </rPh>
    <rPh sb="14" eb="15">
      <t>サキ</t>
    </rPh>
    <rPh sb="17" eb="18">
      <t>アン</t>
    </rPh>
    <rPh sb="19" eb="22">
      <t>アンテイガタ</t>
    </rPh>
    <rPh sb="22" eb="23">
      <t>ウ</t>
    </rPh>
    <rPh sb="23" eb="24">
      <t>タ</t>
    </rPh>
    <rPh sb="24" eb="27">
      <t>ショブンジョウ</t>
    </rPh>
    <rPh sb="28" eb="29">
      <t>カン</t>
    </rPh>
    <rPh sb="30" eb="33">
      <t>カンリガタ</t>
    </rPh>
    <rPh sb="33" eb="34">
      <t>ウ</t>
    </rPh>
    <rPh sb="34" eb="35">
      <t>タ</t>
    </rPh>
    <rPh sb="35" eb="38">
      <t>ショブンジョウ</t>
    </rPh>
    <rPh sb="39" eb="40">
      <t>サエギ</t>
    </rPh>
    <rPh sb="41" eb="44">
      <t>シャダンガタ</t>
    </rPh>
    <rPh sb="44" eb="46">
      <t>ウメタテ</t>
    </rPh>
    <rPh sb="46" eb="49">
      <t>ショブンジョウ</t>
    </rPh>
    <phoneticPr fontId="1"/>
  </si>
  <si>
    <t>１号文書（収集運搬用）</t>
    <rPh sb="1" eb="2">
      <t>ゴウ</t>
    </rPh>
    <rPh sb="2" eb="4">
      <t>ブンショ</t>
    </rPh>
    <rPh sb="5" eb="7">
      <t>シュウシュウ</t>
    </rPh>
    <rPh sb="7" eb="10">
      <t>ウンパンヨウ</t>
    </rPh>
    <phoneticPr fontId="1"/>
  </si>
  <si>
    <t>１万円</t>
    <rPh sb="1" eb="3">
      <t>マンエン</t>
    </rPh>
    <phoneticPr fontId="1"/>
  </si>
  <si>
    <t>１０万円</t>
    <rPh sb="2" eb="4">
      <t>マンエン</t>
    </rPh>
    <phoneticPr fontId="1"/>
  </si>
  <si>
    <t>５０万円</t>
    <rPh sb="2" eb="4">
      <t>マンエン</t>
    </rPh>
    <phoneticPr fontId="1"/>
  </si>
  <si>
    <t>１００万円</t>
    <rPh sb="3" eb="5">
      <t>マンエン</t>
    </rPh>
    <phoneticPr fontId="1"/>
  </si>
  <si>
    <t>５００万円</t>
    <rPh sb="3" eb="5">
      <t>マンエン</t>
    </rPh>
    <phoneticPr fontId="1"/>
  </si>
  <si>
    <t>非課税</t>
    <rPh sb="0" eb="3">
      <t>ヒカゼイ</t>
    </rPh>
    <phoneticPr fontId="1"/>
  </si>
  <si>
    <t>２００円</t>
    <rPh sb="3" eb="4">
      <t>エン</t>
    </rPh>
    <phoneticPr fontId="1"/>
  </si>
  <si>
    <t>４００円</t>
    <rPh sb="3" eb="4">
      <t>エン</t>
    </rPh>
    <phoneticPr fontId="1"/>
  </si>
  <si>
    <t>１,０００円</t>
    <rPh sb="5" eb="6">
      <t>エン</t>
    </rPh>
    <phoneticPr fontId="1"/>
  </si>
  <si>
    <t>２,０００円</t>
    <rPh sb="5" eb="6">
      <t>エン</t>
    </rPh>
    <phoneticPr fontId="1"/>
  </si>
  <si>
    <t>　未満</t>
    <rPh sb="1" eb="3">
      <t>ミマン</t>
    </rPh>
    <phoneticPr fontId="1"/>
  </si>
  <si>
    <t>　以下</t>
    <rPh sb="1" eb="3">
      <t>イカ</t>
    </rPh>
    <phoneticPr fontId="1"/>
  </si>
  <si>
    <t>１,０００万円</t>
    <rPh sb="5" eb="7">
      <t>マンエン</t>
    </rPh>
    <phoneticPr fontId="1"/>
  </si>
  <si>
    <t>５,０００万円</t>
    <rPh sb="5" eb="7">
      <t>マンエン</t>
    </rPh>
    <phoneticPr fontId="1"/>
  </si>
  <si>
    <t>１０,０００円</t>
    <rPh sb="6" eb="7">
      <t>エン</t>
    </rPh>
    <phoneticPr fontId="1"/>
  </si>
  <si>
    <t>２０,０００円</t>
    <rPh sb="6" eb="7">
      <t>エン</t>
    </rPh>
    <phoneticPr fontId="1"/>
  </si>
  <si>
    <t>６０,０００円</t>
    <rPh sb="6" eb="7">
      <t>エン</t>
    </rPh>
    <phoneticPr fontId="1"/>
  </si>
  <si>
    <t>１００,０００円</t>
    <rPh sb="7" eb="8">
      <t>エン</t>
    </rPh>
    <phoneticPr fontId="1"/>
  </si>
  <si>
    <t>２００万円</t>
    <rPh sb="3" eb="5">
      <t>マンエン</t>
    </rPh>
    <phoneticPr fontId="1"/>
  </si>
  <si>
    <t>３００万円</t>
    <rPh sb="3" eb="5">
      <t>マンエン</t>
    </rPh>
    <phoneticPr fontId="1"/>
  </si>
  <si>
    <t>２号文書（処分用）</t>
    <rPh sb="1" eb="2">
      <t>ゴウ</t>
    </rPh>
    <rPh sb="2" eb="4">
      <t>ブンショ</t>
    </rPh>
    <rPh sb="5" eb="7">
      <t>ショブン</t>
    </rPh>
    <rPh sb="7" eb="8">
      <t>ヨウ</t>
    </rPh>
    <phoneticPr fontId="1"/>
  </si>
  <si>
    <t>＜収集運搬業者一覧表（複数の収集運搬業者が同一の処分会社に搬入する処分契約の場合に記入）＞</t>
    <rPh sb="1" eb="3">
      <t>シュウシュウ</t>
    </rPh>
    <rPh sb="3" eb="5">
      <t>ウンパン</t>
    </rPh>
    <rPh sb="5" eb="7">
      <t>ギョウシャ</t>
    </rPh>
    <rPh sb="7" eb="9">
      <t>イチラン</t>
    </rPh>
    <rPh sb="9" eb="10">
      <t>ヒョウ</t>
    </rPh>
    <rPh sb="11" eb="13">
      <t>フクスウ</t>
    </rPh>
    <rPh sb="14" eb="16">
      <t>シュウシュウ</t>
    </rPh>
    <rPh sb="16" eb="18">
      <t>ウンパン</t>
    </rPh>
    <rPh sb="18" eb="20">
      <t>ギョウシャ</t>
    </rPh>
    <rPh sb="21" eb="23">
      <t>ドウイツ</t>
    </rPh>
    <rPh sb="24" eb="26">
      <t>ショブン</t>
    </rPh>
    <rPh sb="26" eb="28">
      <t>カイシャ</t>
    </rPh>
    <rPh sb="29" eb="31">
      <t>ハンニュウ</t>
    </rPh>
    <rPh sb="33" eb="35">
      <t>ショブン</t>
    </rPh>
    <rPh sb="35" eb="37">
      <t>ケイヤク</t>
    </rPh>
    <rPh sb="38" eb="40">
      <t>バアイ</t>
    </rPh>
    <rPh sb="41" eb="43">
      <t>キニュウ</t>
    </rPh>
    <phoneticPr fontId="1"/>
  </si>
  <si>
    <t>発生場所</t>
    <rPh sb="0" eb="2">
      <t>ハッセイ</t>
    </rPh>
    <rPh sb="2" eb="4">
      <t>バショ</t>
    </rPh>
    <phoneticPr fontId="1"/>
  </si>
  <si>
    <t>処分場所</t>
    <rPh sb="0" eb="2">
      <t>ショブン</t>
    </rPh>
    <rPh sb="2" eb="4">
      <t>バショ</t>
    </rPh>
    <phoneticPr fontId="1"/>
  </si>
  <si>
    <t>品目(種類)</t>
    <rPh sb="0" eb="2">
      <t>ヒンモク</t>
    </rPh>
    <rPh sb="3" eb="5">
      <t>シュルイ</t>
    </rPh>
    <phoneticPr fontId="1"/>
  </si>
  <si>
    <t>車両台数</t>
    <rPh sb="0" eb="2">
      <t>シャリョウ</t>
    </rPh>
    <rPh sb="2" eb="4">
      <t>ダイスウ</t>
    </rPh>
    <phoneticPr fontId="1"/>
  </si>
  <si>
    <t>住　　　　　　　　　所</t>
    <rPh sb="0" eb="1">
      <t>ジュウ</t>
    </rPh>
    <rPh sb="10" eb="11">
      <t>トコロ</t>
    </rPh>
    <phoneticPr fontId="1"/>
  </si>
  <si>
    <t>会　　社　　名</t>
    <rPh sb="0" eb="1">
      <t>カイ</t>
    </rPh>
    <rPh sb="3" eb="4">
      <t>シャ</t>
    </rPh>
    <rPh sb="6" eb="7">
      <t>メイ</t>
    </rPh>
    <phoneticPr fontId="1"/>
  </si>
  <si>
    <t>許　可　番　号</t>
    <rPh sb="0" eb="1">
      <t>モト</t>
    </rPh>
    <rPh sb="2" eb="3">
      <t>カ</t>
    </rPh>
    <rPh sb="4" eb="5">
      <t>バン</t>
    </rPh>
    <rPh sb="6" eb="7">
      <t>ゴウ</t>
    </rPh>
    <phoneticPr fontId="1"/>
  </si>
  <si>
    <t>許　可　内　容</t>
    <rPh sb="0" eb="1">
      <t>モト</t>
    </rPh>
    <rPh sb="2" eb="3">
      <t>カ</t>
    </rPh>
    <rPh sb="4" eb="5">
      <t>ウチ</t>
    </rPh>
    <rPh sb="6" eb="7">
      <t>カタチ</t>
    </rPh>
    <phoneticPr fontId="1"/>
  </si>
  <si>
    <t>　協議事項</t>
    <rPh sb="1" eb="3">
      <t>キョウギ</t>
    </rPh>
    <rPh sb="3" eb="5">
      <t>ジコウ</t>
    </rPh>
    <phoneticPr fontId="1"/>
  </si>
  <si>
    <t>契約区分　（ 収集運搬用 ・ 処分用 ・ 収集運搬及び処分用 ）</t>
    <rPh sb="0" eb="2">
      <t>ケイヤク</t>
    </rPh>
    <rPh sb="2" eb="4">
      <t>クブン</t>
    </rPh>
    <rPh sb="7" eb="9">
      <t>シュウシュウ</t>
    </rPh>
    <rPh sb="9" eb="12">
      <t>ウンパンヨウ</t>
    </rPh>
    <rPh sb="15" eb="17">
      <t>ショブン</t>
    </rPh>
    <rPh sb="17" eb="18">
      <t>ヨウ</t>
    </rPh>
    <rPh sb="21" eb="23">
      <t>シュウシュウ</t>
    </rPh>
    <rPh sb="23" eb="25">
      <t>ウンパン</t>
    </rPh>
    <rPh sb="25" eb="26">
      <t>オヨ</t>
    </rPh>
    <rPh sb="27" eb="29">
      <t>ショブン</t>
    </rPh>
    <rPh sb="29" eb="30">
      <t>ヨウ</t>
    </rPh>
    <phoneticPr fontId="1"/>
  </si>
  <si>
    <t>住所</t>
    <rPh sb="0" eb="2">
      <t>ジュウショ</t>
    </rPh>
    <phoneticPr fontId="1"/>
  </si>
  <si>
    <t>名称</t>
    <rPh sb="0" eb="2">
      <t>メイショウ</t>
    </rPh>
    <phoneticPr fontId="1"/>
  </si>
  <si>
    <t>代表者</t>
    <rPh sb="0" eb="3">
      <t>ダイヒョウシャ</t>
    </rPh>
    <phoneticPr fontId="1"/>
  </si>
  <si>
    <t>許可番号</t>
    <rPh sb="0" eb="2">
      <t>キョカ</t>
    </rPh>
    <rPh sb="2" eb="4">
      <t>バンゴウ</t>
    </rPh>
    <phoneticPr fontId="1"/>
  </si>
  <si>
    <t>許可品目</t>
    <rPh sb="0" eb="2">
      <t>キョカ</t>
    </rPh>
    <rPh sb="2" eb="4">
      <t>ヒンモク</t>
    </rPh>
    <phoneticPr fontId="1"/>
  </si>
  <si>
    <t>（産業廃棄物）</t>
    <rPh sb="1" eb="3">
      <t>サンギョウ</t>
    </rPh>
    <rPh sb="3" eb="6">
      <t>ハイキブツ</t>
    </rPh>
    <phoneticPr fontId="1"/>
  </si>
  <si>
    <t>許可車両</t>
    <rPh sb="0" eb="2">
      <t>キョカ</t>
    </rPh>
    <rPh sb="2" eb="4">
      <t>シャリョウ</t>
    </rPh>
    <phoneticPr fontId="1"/>
  </si>
  <si>
    <t>許可区分</t>
    <rPh sb="0" eb="2">
      <t>キョカ</t>
    </rPh>
    <rPh sb="2" eb="4">
      <t>クブン</t>
    </rPh>
    <phoneticPr fontId="1"/>
  </si>
  <si>
    <t>（以下乙という）</t>
    <rPh sb="1" eb="3">
      <t>イカ</t>
    </rPh>
    <rPh sb="3" eb="4">
      <t>オツ</t>
    </rPh>
    <phoneticPr fontId="1"/>
  </si>
  <si>
    <t>（以下丙という）</t>
    <rPh sb="1" eb="3">
      <t>イカ</t>
    </rPh>
    <rPh sb="3" eb="4">
      <t>ヘイ</t>
    </rPh>
    <phoneticPr fontId="1"/>
  </si>
  <si>
    <t>印</t>
    <rPh sb="0" eb="1">
      <t>イン</t>
    </rPh>
    <phoneticPr fontId="1"/>
  </si>
  <si>
    <t>中間処理　・　最終処分</t>
    <rPh sb="0" eb="2">
      <t>チュウカン</t>
    </rPh>
    <rPh sb="2" eb="4">
      <t>ショリ</t>
    </rPh>
    <rPh sb="7" eb="9">
      <t>サイシュウ</t>
    </rPh>
    <rPh sb="9" eb="11">
      <t>ショブン</t>
    </rPh>
    <phoneticPr fontId="1"/>
  </si>
  <si>
    <t xml:space="preserve">   甲、乙、丙を記入し、下記契約区分いずれか一つ該当するものを○で囲み、甲と乙、甲と丙若しくは甲、</t>
    <rPh sb="3" eb="4">
      <t>コウ</t>
    </rPh>
    <rPh sb="5" eb="6">
      <t>オツ</t>
    </rPh>
    <rPh sb="7" eb="8">
      <t>ヘイ</t>
    </rPh>
    <rPh sb="9" eb="11">
      <t>キニュウ</t>
    </rPh>
    <rPh sb="13" eb="15">
      <t>カキ</t>
    </rPh>
    <rPh sb="15" eb="17">
      <t>ケイヤク</t>
    </rPh>
    <rPh sb="17" eb="19">
      <t>クブン</t>
    </rPh>
    <rPh sb="23" eb="24">
      <t>ヒト</t>
    </rPh>
    <rPh sb="25" eb="27">
      <t>ガイトウ</t>
    </rPh>
    <rPh sb="34" eb="35">
      <t>カコ</t>
    </rPh>
    <rPh sb="37" eb="38">
      <t>コウ</t>
    </rPh>
    <rPh sb="39" eb="40">
      <t>オツ</t>
    </rPh>
    <rPh sb="41" eb="42">
      <t>コウ</t>
    </rPh>
    <rPh sb="43" eb="44">
      <t>ヘイ</t>
    </rPh>
    <rPh sb="44" eb="45">
      <t>モ</t>
    </rPh>
    <rPh sb="48" eb="49">
      <t>コウ</t>
    </rPh>
    <phoneticPr fontId="1"/>
  </si>
  <si>
    <t>５億万円</t>
    <rPh sb="1" eb="2">
      <t>オク</t>
    </rPh>
    <rPh sb="2" eb="4">
      <t>マンエン</t>
    </rPh>
    <phoneticPr fontId="1"/>
  </si>
  <si>
    <t>１億万円</t>
    <rPh sb="1" eb="2">
      <t>オク</t>
    </rPh>
    <rPh sb="2" eb="4">
      <t>マンエン</t>
    </rPh>
    <phoneticPr fontId="1"/>
  </si>
  <si>
    <t>　 うことの許否（ 許 ・ 否 ）</t>
    <rPh sb="6" eb="8">
      <t>キョヒ</t>
    </rPh>
    <rPh sb="10" eb="11">
      <t>モト</t>
    </rPh>
    <rPh sb="14" eb="15">
      <t>イナ</t>
    </rPh>
    <phoneticPr fontId="1"/>
  </si>
  <si>
    <t>合計予定数量</t>
    <rPh sb="0" eb="2">
      <t>ゴウケイ</t>
    </rPh>
    <rPh sb="2" eb="4">
      <t>ヨテイ</t>
    </rPh>
    <rPh sb="4" eb="6">
      <t>スウリョウ</t>
    </rPh>
    <phoneticPr fontId="1"/>
  </si>
  <si>
    <t>合計予定金額</t>
    <rPh sb="0" eb="2">
      <t>ゴウケイ</t>
    </rPh>
    <rPh sb="2" eb="4">
      <t>ヨテイ</t>
    </rPh>
    <rPh sb="4" eb="6">
      <t>キンガク</t>
    </rPh>
    <phoneticPr fontId="1"/>
  </si>
  <si>
    <t>事前協議の要否</t>
    <rPh sb="0" eb="2">
      <t>ジゼン</t>
    </rPh>
    <rPh sb="2" eb="4">
      <t>キョウギ</t>
    </rPh>
    <rPh sb="5" eb="7">
      <t>ヨウヒ</t>
    </rPh>
    <phoneticPr fontId="1"/>
  </si>
  <si>
    <t>要　　・　　否</t>
    <rPh sb="0" eb="1">
      <t>ヨウ</t>
    </rPh>
    <rPh sb="6" eb="7">
      <t>ヒ</t>
    </rPh>
    <phoneticPr fontId="1"/>
  </si>
  <si>
    <t>収集運搬（ａ）×（ｃ）</t>
    <rPh sb="0" eb="2">
      <t>シュウシュウ</t>
    </rPh>
    <rPh sb="2" eb="4">
      <t>ウンパン</t>
    </rPh>
    <phoneticPr fontId="1"/>
  </si>
  <si>
    <t>円</t>
    <rPh sb="0" eb="1">
      <t>エン</t>
    </rPh>
    <phoneticPr fontId="1"/>
  </si>
  <si>
    <t>最終処分</t>
    <rPh sb="0" eb="2">
      <t>サイシュウ</t>
    </rPh>
    <rPh sb="2" eb="4">
      <t>ショブン</t>
    </rPh>
    <phoneticPr fontId="1"/>
  </si>
  <si>
    <t>再生処理施設所在地</t>
    <rPh sb="0" eb="2">
      <t>サイセイ</t>
    </rPh>
    <rPh sb="2" eb="4">
      <t>ショリ</t>
    </rPh>
    <rPh sb="4" eb="6">
      <t>シセツ</t>
    </rPh>
    <rPh sb="6" eb="9">
      <t>ショザイチ</t>
    </rPh>
    <phoneticPr fontId="1"/>
  </si>
  <si>
    <t>処分　　　（b）×（ｃ）</t>
    <rPh sb="0" eb="2">
      <t>ショブン</t>
    </rPh>
    <phoneticPr fontId="1"/>
  </si>
  <si>
    <t>乙及び丙の契約当事者のみ押印する二者契約書である。ただし、「収集運搬及び処分用」は乙と丙が同一</t>
    <rPh sb="0" eb="1">
      <t>オツ</t>
    </rPh>
    <rPh sb="1" eb="2">
      <t>オヨ</t>
    </rPh>
    <rPh sb="3" eb="4">
      <t>ヘイ</t>
    </rPh>
    <rPh sb="5" eb="7">
      <t>ケイヤク</t>
    </rPh>
    <rPh sb="7" eb="10">
      <t>トウジシャ</t>
    </rPh>
    <rPh sb="12" eb="14">
      <t>オウイン</t>
    </rPh>
    <rPh sb="16" eb="17">
      <t>ニ</t>
    </rPh>
    <rPh sb="17" eb="18">
      <t>シャ</t>
    </rPh>
    <rPh sb="18" eb="21">
      <t>ケイヤクショ</t>
    </rPh>
    <rPh sb="30" eb="32">
      <t>シュウシュウ</t>
    </rPh>
    <rPh sb="32" eb="34">
      <t>ウンパン</t>
    </rPh>
    <rPh sb="34" eb="35">
      <t>オヨ</t>
    </rPh>
    <rPh sb="36" eb="38">
      <t>ショブン</t>
    </rPh>
    <rPh sb="38" eb="39">
      <t>ヨウ</t>
    </rPh>
    <rPh sb="41" eb="42">
      <t>オツ</t>
    </rPh>
    <rPh sb="43" eb="44">
      <t>ヘイ</t>
    </rPh>
    <rPh sb="45" eb="47">
      <t>ドウイツ</t>
    </rPh>
    <phoneticPr fontId="1"/>
  </si>
  <si>
    <t>である場合に限る。</t>
    <rPh sb="3" eb="5">
      <t>バアイ</t>
    </rPh>
    <rPh sb="6" eb="7">
      <t>カギ</t>
    </rPh>
    <phoneticPr fontId="1"/>
  </si>
  <si>
    <t>ａ）施設の内容</t>
    <rPh sb="2" eb="4">
      <t>シセツ</t>
    </rPh>
    <rPh sb="5" eb="7">
      <t>ナイヨウ</t>
    </rPh>
    <phoneticPr fontId="1"/>
  </si>
  <si>
    <t>ｄ）安定型産業廃棄物であるときは、積替え保管場所において他の廃棄物と混入することの許否（許 ・ 否）</t>
    <rPh sb="2" eb="5">
      <t>アンテイガタ</t>
    </rPh>
    <rPh sb="5" eb="7">
      <t>サンギョウ</t>
    </rPh>
    <rPh sb="7" eb="10">
      <t>ハイキブツ</t>
    </rPh>
    <rPh sb="17" eb="18">
      <t>ツ</t>
    </rPh>
    <rPh sb="18" eb="19">
      <t>カ</t>
    </rPh>
    <rPh sb="20" eb="22">
      <t>ホカン</t>
    </rPh>
    <rPh sb="22" eb="24">
      <t>バショ</t>
    </rPh>
    <rPh sb="28" eb="29">
      <t>タ</t>
    </rPh>
    <rPh sb="30" eb="33">
      <t>ハイキブツ</t>
    </rPh>
    <rPh sb="34" eb="36">
      <t>コンニュウ</t>
    </rPh>
    <rPh sb="41" eb="43">
      <t>キョヒ</t>
    </rPh>
    <rPh sb="44" eb="45">
      <t>モト</t>
    </rPh>
    <rPh sb="48" eb="49">
      <t>イナ</t>
    </rPh>
    <phoneticPr fontId="1"/>
  </si>
  <si>
    <t>ｅ）安定型廃棄物と管理型廃棄物とを混合して委託する場合、積替え又は保管場所において、手選別を行</t>
    <rPh sb="2" eb="5">
      <t>アンテイガタ</t>
    </rPh>
    <rPh sb="5" eb="8">
      <t>ハイキブツ</t>
    </rPh>
    <rPh sb="9" eb="12">
      <t>カンリガタ</t>
    </rPh>
    <rPh sb="12" eb="15">
      <t>ハイキブツ</t>
    </rPh>
    <rPh sb="17" eb="19">
      <t>コンゴウ</t>
    </rPh>
    <rPh sb="21" eb="23">
      <t>イタク</t>
    </rPh>
    <rPh sb="25" eb="27">
      <t>バアイ</t>
    </rPh>
    <rPh sb="28" eb="29">
      <t>ツ</t>
    </rPh>
    <rPh sb="29" eb="30">
      <t>カ</t>
    </rPh>
    <rPh sb="31" eb="32">
      <t>マタ</t>
    </rPh>
    <rPh sb="33" eb="35">
      <t>ホカン</t>
    </rPh>
    <rPh sb="35" eb="37">
      <t>バショ</t>
    </rPh>
    <rPh sb="42" eb="43">
      <t>テ</t>
    </rPh>
    <rPh sb="43" eb="45">
      <t>センベツ</t>
    </rPh>
    <rPh sb="46" eb="47">
      <t>オコナ</t>
    </rPh>
    <phoneticPr fontId="1"/>
  </si>
  <si>
    <t>ｃ）乙の運搬区間　（該当する物を○で囲む）</t>
    <rPh sb="2" eb="3">
      <t>オツ</t>
    </rPh>
    <rPh sb="4" eb="6">
      <t>ウンパン</t>
    </rPh>
    <rPh sb="6" eb="8">
      <t>クカン</t>
    </rPh>
    <rPh sb="10" eb="12">
      <t>ガイトウ</t>
    </rPh>
    <rPh sb="14" eb="15">
      <t>モノ</t>
    </rPh>
    <rPh sb="18" eb="19">
      <t>カコ</t>
    </rPh>
    <phoneticPr fontId="1"/>
  </si>
  <si>
    <r>
      <t>　 （</t>
    </r>
    <r>
      <rPr>
        <u/>
        <sz val="10"/>
        <rFont val="ＭＳ Ｐ明朝"/>
        <family val="1"/>
        <charset val="128"/>
      </rPr>
      <t xml:space="preserve"> 搬出場所</t>
    </r>
    <r>
      <rPr>
        <sz val="10"/>
        <rFont val="ＭＳ Ｐ明朝"/>
        <family val="1"/>
        <charset val="128"/>
      </rPr>
      <t>　</t>
    </r>
    <r>
      <rPr>
        <u/>
        <sz val="10"/>
        <rFont val="ＭＳ Ｐ明朝"/>
        <family val="1"/>
        <charset val="128"/>
      </rPr>
      <t>積替・保管施設</t>
    </r>
    <r>
      <rPr>
        <sz val="10"/>
        <rFont val="ＭＳ Ｐ明朝"/>
        <family val="1"/>
        <charset val="128"/>
      </rPr>
      <t xml:space="preserve"> ）　から　（ </t>
    </r>
    <r>
      <rPr>
        <u/>
        <sz val="10"/>
        <rFont val="ＭＳ Ｐ明朝"/>
        <family val="1"/>
        <charset val="128"/>
      </rPr>
      <t>積替・保管施設</t>
    </r>
    <r>
      <rPr>
        <sz val="10"/>
        <rFont val="ＭＳ Ｐ明朝"/>
        <family val="1"/>
        <charset val="128"/>
      </rPr>
      <t>　</t>
    </r>
    <r>
      <rPr>
        <u/>
        <sz val="10"/>
        <rFont val="ＭＳ Ｐ明朝"/>
        <family val="1"/>
        <charset val="128"/>
      </rPr>
      <t>処分施設</t>
    </r>
    <r>
      <rPr>
        <sz val="10"/>
        <rFont val="ＭＳ Ｐ明朝"/>
        <family val="1"/>
        <charset val="128"/>
      </rPr>
      <t xml:space="preserve"> ）　まで</t>
    </r>
    <rPh sb="4" eb="6">
      <t>ハンシュツ</t>
    </rPh>
    <rPh sb="6" eb="8">
      <t>バショ</t>
    </rPh>
    <rPh sb="9" eb="10">
      <t>ツ</t>
    </rPh>
    <rPh sb="10" eb="11">
      <t>カ</t>
    </rPh>
    <rPh sb="12" eb="14">
      <t>ホカン</t>
    </rPh>
    <rPh sb="14" eb="16">
      <t>シセツ</t>
    </rPh>
    <rPh sb="24" eb="25">
      <t>ツ</t>
    </rPh>
    <rPh sb="25" eb="26">
      <t>カ</t>
    </rPh>
    <rPh sb="27" eb="29">
      <t>ホカン</t>
    </rPh>
    <rPh sb="29" eb="31">
      <t>シセツ</t>
    </rPh>
    <rPh sb="32" eb="34">
      <t>ショブン</t>
    </rPh>
    <rPh sb="34" eb="36">
      <t>シセツ</t>
    </rPh>
    <phoneticPr fontId="1"/>
  </si>
  <si>
    <t>がれき類、ガラスくず・コンクリートくず及び陶磁器くず、金属くず、廃プラスチック類、紙くず、繊維くず、汚泥、その他（　　　　）</t>
    <rPh sb="3" eb="4">
      <t>ルイ</t>
    </rPh>
    <rPh sb="19" eb="20">
      <t>オヨ</t>
    </rPh>
    <rPh sb="21" eb="24">
      <t>トウジキ</t>
    </rPh>
    <rPh sb="27" eb="29">
      <t>キンゾク</t>
    </rPh>
    <rPh sb="32" eb="33">
      <t>ハイ</t>
    </rPh>
    <rPh sb="39" eb="40">
      <t>ルイ</t>
    </rPh>
    <rPh sb="41" eb="42">
      <t>カミ</t>
    </rPh>
    <rPh sb="45" eb="47">
      <t>センイ</t>
    </rPh>
    <rPh sb="50" eb="52">
      <t>オデイ</t>
    </rPh>
    <rPh sb="55" eb="56">
      <t>タ</t>
    </rPh>
    <phoneticPr fontId="1"/>
  </si>
  <si>
    <t>石綿含有産業廃棄物（がれき類、ガラスくず・コンクリートくず及び陶磁器くず、廃プラスチック類、その他（　　　 　　　　　　　　）</t>
    <rPh sb="0" eb="2">
      <t>セキメン</t>
    </rPh>
    <rPh sb="2" eb="4">
      <t>ガンユウ</t>
    </rPh>
    <rPh sb="4" eb="6">
      <t>サンギョウ</t>
    </rPh>
    <rPh sb="6" eb="9">
      <t>ハイキブツ</t>
    </rPh>
    <rPh sb="13" eb="14">
      <t>ルイ</t>
    </rPh>
    <rPh sb="29" eb="30">
      <t>オヨ</t>
    </rPh>
    <rPh sb="31" eb="34">
      <t>トウジキ</t>
    </rPh>
    <rPh sb="37" eb="38">
      <t>ハイ</t>
    </rPh>
    <rPh sb="44" eb="45">
      <t>ルイ</t>
    </rPh>
    <rPh sb="48" eb="49">
      <t>タ</t>
    </rPh>
    <phoneticPr fontId="1"/>
  </si>
  <si>
    <r>
      <t>ｍ、ｍ</t>
    </r>
    <r>
      <rPr>
        <vertAlign val="superscript"/>
        <sz val="10"/>
        <rFont val="ＭＳ Ｐ明朝"/>
        <family val="1"/>
        <charset val="128"/>
      </rPr>
      <t>３</t>
    </r>
    <r>
      <rPr>
        <sz val="10"/>
        <rFont val="ＭＳ Ｐ明朝"/>
        <family val="1"/>
        <charset val="128"/>
      </rPr>
      <t>　（どちらかを○で囲む）</t>
    </r>
    <rPh sb="13" eb="14">
      <t>カコ</t>
    </rPh>
    <phoneticPr fontId="1"/>
  </si>
  <si>
    <t>石綿含有産業廃棄物</t>
    <rPh sb="0" eb="2">
      <t>セキメン</t>
    </rPh>
    <rPh sb="2" eb="4">
      <t>ガンユウ</t>
    </rPh>
    <rPh sb="4" eb="6">
      <t>サンギョウ</t>
    </rPh>
    <rPh sb="6" eb="9">
      <t>ハイキブツ</t>
    </rPh>
    <phoneticPr fontId="1"/>
  </si>
  <si>
    <t>がれき類</t>
    <rPh sb="3" eb="4">
      <t>ルイ</t>
    </rPh>
    <phoneticPr fontId="1"/>
  </si>
  <si>
    <t>廃ﾌﾟﾗｽﾁｯｸ類</t>
    <rPh sb="0" eb="1">
      <t>ハイ</t>
    </rPh>
    <rPh sb="8" eb="9">
      <t>ルイ</t>
    </rPh>
    <phoneticPr fontId="1"/>
  </si>
  <si>
    <t>必要な情報（性状及び荷姿等）＊</t>
    <rPh sb="0" eb="2">
      <t>ヒツヨウ</t>
    </rPh>
    <rPh sb="3" eb="5">
      <t>ジョウホウ</t>
    </rPh>
    <rPh sb="6" eb="8">
      <t>セイジョウ</t>
    </rPh>
    <rPh sb="8" eb="9">
      <t>オヨ</t>
    </rPh>
    <rPh sb="10" eb="12">
      <t>ニスガタ</t>
    </rPh>
    <rPh sb="12" eb="13">
      <t>トウ</t>
    </rPh>
    <phoneticPr fontId="1"/>
  </si>
  <si>
    <t>積替・保管施設経由の有無　（ 有　・　無 ）</t>
    <rPh sb="0" eb="1">
      <t>ツ</t>
    </rPh>
    <rPh sb="1" eb="2">
      <t>カ</t>
    </rPh>
    <rPh sb="3" eb="5">
      <t>ホカン</t>
    </rPh>
    <rPh sb="5" eb="7">
      <t>シセツ</t>
    </rPh>
    <rPh sb="7" eb="9">
      <t>ケイユ</t>
    </rPh>
    <rPh sb="10" eb="12">
      <t>ウム</t>
    </rPh>
    <rPh sb="15" eb="16">
      <t>ユウ</t>
    </rPh>
    <rPh sb="19" eb="20">
      <t>ム</t>
    </rPh>
    <phoneticPr fontId="1"/>
  </si>
  <si>
    <t>（特別管理産業廃棄物）</t>
    <rPh sb="1" eb="3">
      <t>トクベツ</t>
    </rPh>
    <rPh sb="3" eb="5">
      <t>カンリ</t>
    </rPh>
    <rPh sb="5" eb="7">
      <t>サンギョウ</t>
    </rPh>
    <rPh sb="7" eb="10">
      <t>ハイキブツ</t>
    </rPh>
    <phoneticPr fontId="1"/>
  </si>
  <si>
    <t xml:space="preserve"> 廃石綿等、その他（               　　　           ）</t>
    <rPh sb="1" eb="2">
      <t>ハイ</t>
    </rPh>
    <rPh sb="2" eb="4">
      <t>セキメン</t>
    </rPh>
    <rPh sb="4" eb="5">
      <t>トウ</t>
    </rPh>
    <rPh sb="8" eb="9">
      <t>タ</t>
    </rPh>
    <phoneticPr fontId="1"/>
  </si>
  <si>
    <t>１．</t>
    <phoneticPr fontId="1"/>
  </si>
  <si>
    <t>２．</t>
    <phoneticPr fontId="1"/>
  </si>
  <si>
    <t>３．</t>
    <phoneticPr fontId="1"/>
  </si>
  <si>
    <t>５．</t>
    <phoneticPr fontId="1"/>
  </si>
  <si>
    <t>（                 ）</t>
    <phoneticPr fontId="1"/>
  </si>
  <si>
    <t>（許可証の提出等）</t>
  </si>
  <si>
    <t>（情報の提供）</t>
  </si>
  <si>
    <t>建設廃棄物処理委託契約約款</t>
    <rPh sb="0" eb="2">
      <t>ケンセツ</t>
    </rPh>
    <rPh sb="2" eb="5">
      <t>ハイキブツ</t>
    </rPh>
    <rPh sb="5" eb="7">
      <t>ショリ</t>
    </rPh>
    <rPh sb="7" eb="9">
      <t>イタク</t>
    </rPh>
    <rPh sb="9" eb="11">
      <t>ケイヤク</t>
    </rPh>
    <rPh sb="11" eb="13">
      <t>ヤッカン</t>
    </rPh>
    <phoneticPr fontId="1"/>
  </si>
  <si>
    <t>（再委託禁止）</t>
  </si>
  <si>
    <t>（委託業務の管理）</t>
  </si>
  <si>
    <t>（内容の変更）</t>
  </si>
  <si>
    <t>（業務の調査）</t>
  </si>
  <si>
    <t>（権利義務の譲渡等）</t>
  </si>
  <si>
    <t>（損害の賠償）</t>
  </si>
  <si>
    <t>（機密保持）</t>
  </si>
  <si>
    <t>（契約の解除）</t>
  </si>
  <si>
    <t>（未処理の委託廃棄物の取扱い）</t>
  </si>
  <si>
    <t>（労賃・処理料金等の立替払）</t>
  </si>
  <si>
    <t>（相殺）</t>
  </si>
  <si>
    <t>（有効期間）</t>
  </si>
  <si>
    <t>（協議）</t>
  </si>
  <si>
    <t>業廃棄物を含む。以下「廃棄物」という｡）の収集運搬又は処分（以下併せて「処理」という｡）の廃棄物の</t>
  </si>
  <si>
    <t>処理及び清掃に関する法律（以下「法」という｡)に従い適正に行うため、以下のとおり建設廃棄物処理委託</t>
  </si>
  <si>
    <t>契約（以下「本契約」という｡)を締結する｡</t>
  </si>
  <si>
    <t>（委託内容）</t>
  </si>
  <si>
    <t>（処理料金）</t>
  </si>
  <si>
    <t>※</t>
    <phoneticPr fontId="1"/>
  </si>
  <si>
    <t>収集運搬会社
（乙）</t>
    <rPh sb="0" eb="2">
      <t>シュウシュウ</t>
    </rPh>
    <rPh sb="2" eb="4">
      <t>ウンパン</t>
    </rPh>
    <rPh sb="4" eb="6">
      <t>カイシャ</t>
    </rPh>
    <rPh sb="8" eb="9">
      <t>オツ</t>
    </rPh>
    <phoneticPr fontId="1"/>
  </si>
  <si>
    <t>注釈：処理能力は、同一の処分方法が複数ある場合には、該当する処理能力欄のいずれか一つに能力を記載する</t>
    <rPh sb="0" eb="2">
      <t>チュウシャク</t>
    </rPh>
    <rPh sb="3" eb="5">
      <t>ショリ</t>
    </rPh>
    <rPh sb="5" eb="7">
      <t>ノウリョク</t>
    </rPh>
    <rPh sb="9" eb="11">
      <t>ドウイツ</t>
    </rPh>
    <rPh sb="12" eb="14">
      <t>ショブン</t>
    </rPh>
    <rPh sb="14" eb="16">
      <t>ホウホウ</t>
    </rPh>
    <rPh sb="17" eb="19">
      <t>フクスウ</t>
    </rPh>
    <rPh sb="21" eb="23">
      <t>バアイ</t>
    </rPh>
    <rPh sb="26" eb="28">
      <t>ガイトウ</t>
    </rPh>
    <rPh sb="30" eb="32">
      <t>ショリ</t>
    </rPh>
    <rPh sb="32" eb="34">
      <t>ノウリョク</t>
    </rPh>
    <rPh sb="34" eb="35">
      <t>ラン</t>
    </rPh>
    <rPh sb="40" eb="41">
      <t>ヒト</t>
    </rPh>
    <rPh sb="43" eb="45">
      <t>ノウリョク</t>
    </rPh>
    <rPh sb="46" eb="48">
      <t>キサイ</t>
    </rPh>
    <phoneticPr fontId="1"/>
  </si>
  <si>
    <t>収集運搬契約の際、数量の単価が「台」の場合は、「必要な情報」欄に車種を記載する。</t>
    <rPh sb="0" eb="2">
      <t>シュウシュウ</t>
    </rPh>
    <rPh sb="2" eb="4">
      <t>ウンパン</t>
    </rPh>
    <rPh sb="4" eb="6">
      <t>ケイヤク</t>
    </rPh>
    <rPh sb="7" eb="8">
      <t>サイ</t>
    </rPh>
    <rPh sb="9" eb="11">
      <t>スウリョウ</t>
    </rPh>
    <rPh sb="12" eb="14">
      <t>タンカ</t>
    </rPh>
    <rPh sb="16" eb="17">
      <t>ダイ</t>
    </rPh>
    <rPh sb="19" eb="21">
      <t>バアイ</t>
    </rPh>
    <rPh sb="24" eb="26">
      <t>ヒツヨウ</t>
    </rPh>
    <rPh sb="27" eb="29">
      <t>ジョウホウ</t>
    </rPh>
    <rPh sb="30" eb="31">
      <t>ラン</t>
    </rPh>
    <rPh sb="32" eb="34">
      <t>シャシュ</t>
    </rPh>
    <rPh sb="35" eb="37">
      <t>キサイ</t>
    </rPh>
    <phoneticPr fontId="1"/>
  </si>
  <si>
    <t xml:space="preserve"> 溶融・埋立・無害化</t>
    <rPh sb="1" eb="3">
      <t>ヨウユウ</t>
    </rPh>
    <rPh sb="4" eb="5">
      <t>ウ</t>
    </rPh>
    <rPh sb="5" eb="6">
      <t>タ</t>
    </rPh>
    <rPh sb="7" eb="9">
      <t>ムガイ</t>
    </rPh>
    <rPh sb="9" eb="10">
      <t>カ</t>
    </rPh>
    <phoneticPr fontId="1"/>
  </si>
  <si>
    <r>
      <t>円/( t , m</t>
    </r>
    <r>
      <rPr>
        <vertAlign val="superscript"/>
        <sz val="8"/>
        <rFont val="ＭＳ Ｐ明朝"/>
        <family val="1"/>
        <charset val="128"/>
      </rPr>
      <t xml:space="preserve">3 </t>
    </r>
    <r>
      <rPr>
        <sz val="8"/>
        <rFont val="ＭＳ Ｐ明朝"/>
        <family val="1"/>
        <charset val="128"/>
      </rPr>
      <t>)</t>
    </r>
    <rPh sb="0" eb="1">
      <t>エン</t>
    </rPh>
    <phoneticPr fontId="1"/>
  </si>
  <si>
    <r>
      <t>t , m</t>
    </r>
    <r>
      <rPr>
        <vertAlign val="superscript"/>
        <sz val="8"/>
        <rFont val="ＭＳ Ｐ明朝"/>
        <family val="1"/>
        <charset val="128"/>
      </rPr>
      <t>3</t>
    </r>
    <r>
      <rPr>
        <sz val="8"/>
        <rFont val="ＭＳ Ｐ明朝"/>
        <family val="1"/>
        <charset val="128"/>
      </rPr>
      <t>/日</t>
    </r>
    <rPh sb="7" eb="8">
      <t>ニチ</t>
    </rPh>
    <phoneticPr fontId="1"/>
  </si>
  <si>
    <t xml:space="preserve"> [改定：2014.04.01Excel版] </t>
    <phoneticPr fontId="1"/>
  </si>
  <si>
    <t>印紙税額は左面下参照</t>
    <rPh sb="0" eb="2">
      <t>インシ</t>
    </rPh>
    <rPh sb="2" eb="4">
      <t>ゼイガク</t>
    </rPh>
    <rPh sb="5" eb="6">
      <t>ヒダリ</t>
    </rPh>
    <rPh sb="6" eb="7">
      <t>メン</t>
    </rPh>
    <rPh sb="7" eb="8">
      <t>シタ</t>
    </rPh>
    <rPh sb="8" eb="10">
      <t>サンショウ</t>
    </rPh>
    <phoneticPr fontId="1"/>
  </si>
  <si>
    <t>運搬</t>
    <rPh sb="0" eb="2">
      <t>ウンパン</t>
    </rPh>
    <phoneticPr fontId="1"/>
  </si>
  <si>
    <t>処分</t>
    <rPh sb="0" eb="2">
      <t>ショブン</t>
    </rPh>
    <phoneticPr fontId="1"/>
  </si>
  <si>
    <t xml:space="preserve"> 切 断 ・ 圧 縮</t>
    <rPh sb="1" eb="2">
      <t>キリ</t>
    </rPh>
    <rPh sb="3" eb="4">
      <t>ダン</t>
    </rPh>
    <rPh sb="7" eb="8">
      <t>アツ</t>
    </rPh>
    <rPh sb="9" eb="10">
      <t>チヂミ</t>
    </rPh>
    <phoneticPr fontId="1"/>
  </si>
  <si>
    <t>徳島県阿南市桑野町尾花117番地</t>
    <rPh sb="0" eb="3">
      <t>トクシマケン</t>
    </rPh>
    <rPh sb="3" eb="6">
      <t>アナンシ</t>
    </rPh>
    <rPh sb="6" eb="9">
      <t>クワノチョウ</t>
    </rPh>
    <rPh sb="9" eb="11">
      <t>オバナ</t>
    </rPh>
    <rPh sb="14" eb="16">
      <t>バンチ</t>
    </rPh>
    <phoneticPr fontId="1"/>
  </si>
  <si>
    <t>代表取締役　青 木　裕 之</t>
    <rPh sb="0" eb="1">
      <t>ダイ</t>
    </rPh>
    <rPh sb="1" eb="2">
      <t>オモテ</t>
    </rPh>
    <rPh sb="2" eb="3">
      <t>トリ</t>
    </rPh>
    <rPh sb="3" eb="4">
      <t>シメ</t>
    </rPh>
    <rPh sb="4" eb="5">
      <t>ヤク</t>
    </rPh>
    <rPh sb="6" eb="7">
      <t>アオ</t>
    </rPh>
    <rPh sb="8" eb="9">
      <t>キ</t>
    </rPh>
    <rPh sb="10" eb="11">
      <t>ユウ</t>
    </rPh>
    <rPh sb="12" eb="13">
      <t>コレ</t>
    </rPh>
    <phoneticPr fontId="1"/>
  </si>
  <si>
    <t xml:space="preserve"> 破 砕 ・ 埋 立</t>
    <rPh sb="1" eb="2">
      <t>ヤブ</t>
    </rPh>
    <rPh sb="3" eb="4">
      <t>クダ</t>
    </rPh>
    <rPh sb="7" eb="8">
      <t>マイ</t>
    </rPh>
    <rPh sb="9" eb="10">
      <t>リュウ</t>
    </rPh>
    <phoneticPr fontId="1"/>
  </si>
  <si>
    <t xml:space="preserve"> 破 砕 ・ 焼 却</t>
    <rPh sb="1" eb="2">
      <t>ヤブ</t>
    </rPh>
    <rPh sb="3" eb="4">
      <t>クダ</t>
    </rPh>
    <rPh sb="7" eb="8">
      <t>ヤキ</t>
    </rPh>
    <rPh sb="9" eb="10">
      <t>キャク</t>
    </rPh>
    <phoneticPr fontId="1"/>
  </si>
  <si>
    <r>
      <t>(</t>
    </r>
    <r>
      <rPr>
        <sz val="9"/>
        <rFont val="ＭＳ Ｐ明朝"/>
        <family val="1"/>
        <charset val="128"/>
      </rPr>
      <t>都道府県・政令市</t>
    </r>
    <r>
      <rPr>
        <sz val="11"/>
        <rFont val="ＭＳ Ｐ明朝"/>
        <family val="1"/>
        <charset val="128"/>
      </rPr>
      <t>　徳島県　)</t>
    </r>
    <rPh sb="1" eb="5">
      <t>トドウフケン</t>
    </rPh>
    <rPh sb="6" eb="9">
      <t>セイレイシ</t>
    </rPh>
    <rPh sb="10" eb="13">
      <t>トクシマケン</t>
    </rPh>
    <phoneticPr fontId="1"/>
  </si>
  <si>
    <t>処 分 用</t>
    <rPh sb="0" eb="1">
      <t>トコロ</t>
    </rPh>
    <rPh sb="2" eb="3">
      <t>ブン</t>
    </rPh>
    <rPh sb="4" eb="5">
      <t>ヨウ</t>
    </rPh>
    <phoneticPr fontId="1"/>
  </si>
  <si>
    <t>収   集         運   搬　  　処 分 用</t>
    <rPh sb="0" eb="1">
      <t>オサム</t>
    </rPh>
    <rPh sb="4" eb="5">
      <t>アツマリ</t>
    </rPh>
    <rPh sb="14" eb="15">
      <t>ウン</t>
    </rPh>
    <rPh sb="18" eb="19">
      <t>ハコ</t>
    </rPh>
    <rPh sb="23" eb="24">
      <t>トコロ</t>
    </rPh>
    <rPh sb="25" eb="26">
      <t>ブン</t>
    </rPh>
    <rPh sb="27" eb="28">
      <t>ヨウ</t>
    </rPh>
    <phoneticPr fontId="1"/>
  </si>
  <si>
    <r>
      <t xml:space="preserve">（発生場所） </t>
    </r>
    <r>
      <rPr>
        <sz val="10"/>
        <rFont val="ＭＳ Ｐ明朝"/>
        <family val="1"/>
        <charset val="128"/>
      </rPr>
      <t>３６４０００３８７４</t>
    </r>
    <rPh sb="1" eb="3">
      <t>ハッセイ</t>
    </rPh>
    <rPh sb="3" eb="5">
      <t>バショ</t>
    </rPh>
    <phoneticPr fontId="1"/>
  </si>
  <si>
    <t xml:space="preserve"> がれき類、ガラスくず・コンクリートくず及び陶磁器くず、金属くず、廃プラスチック類、</t>
    <rPh sb="4" eb="5">
      <t>ルイ</t>
    </rPh>
    <rPh sb="20" eb="21">
      <t>オヨ</t>
    </rPh>
    <rPh sb="22" eb="25">
      <t>トウジキ</t>
    </rPh>
    <rPh sb="28" eb="30">
      <t>キンゾク</t>
    </rPh>
    <rPh sb="33" eb="34">
      <t>ハイ</t>
    </rPh>
    <rPh sb="40" eb="41">
      <t>ルイ</t>
    </rPh>
    <phoneticPr fontId="1"/>
  </si>
  <si>
    <t>有 限 会 社　青  藍</t>
    <rPh sb="0" eb="1">
      <t>ユウ</t>
    </rPh>
    <rPh sb="2" eb="3">
      <t>キリ</t>
    </rPh>
    <rPh sb="4" eb="5">
      <t>カイ</t>
    </rPh>
    <rPh sb="6" eb="7">
      <t>シャ</t>
    </rPh>
    <rPh sb="8" eb="9">
      <t>アオ</t>
    </rPh>
    <rPh sb="11" eb="12">
      <t>アイ</t>
    </rPh>
    <phoneticPr fontId="1"/>
  </si>
  <si>
    <t>工          事          名　</t>
    <rPh sb="0" eb="1">
      <t>コウ</t>
    </rPh>
    <rPh sb="11" eb="12">
      <t>ジ</t>
    </rPh>
    <rPh sb="22" eb="23">
      <t>ナ</t>
    </rPh>
    <phoneticPr fontId="1"/>
  </si>
  <si>
    <t>排      出     場      所</t>
    <rPh sb="0" eb="1">
      <t>ハイ</t>
    </rPh>
    <rPh sb="7" eb="8">
      <t>デ</t>
    </rPh>
    <rPh sb="13" eb="14">
      <t>バ</t>
    </rPh>
    <rPh sb="20" eb="21">
      <t>ショ</t>
    </rPh>
    <phoneticPr fontId="1"/>
  </si>
  <si>
    <t>委      託     期      間</t>
    <rPh sb="0" eb="1">
      <t>イ</t>
    </rPh>
    <rPh sb="7" eb="8">
      <t>タク</t>
    </rPh>
    <rPh sb="13" eb="14">
      <t>キ</t>
    </rPh>
    <rPh sb="20" eb="21">
      <t>マ</t>
    </rPh>
    <phoneticPr fontId="1"/>
  </si>
  <si>
    <t>４．</t>
    <phoneticPr fontId="1"/>
  </si>
  <si>
    <t>会　 社　 名</t>
    <rPh sb="0" eb="1">
      <t>カイ</t>
    </rPh>
    <rPh sb="3" eb="4">
      <t>シャ</t>
    </rPh>
    <rPh sb="6" eb="7">
      <t>メイ</t>
    </rPh>
    <phoneticPr fontId="1"/>
  </si>
  <si>
    <t>施 設 所 在 地</t>
    <rPh sb="0" eb="1">
      <t>シ</t>
    </rPh>
    <rPh sb="2" eb="3">
      <t>セツ</t>
    </rPh>
    <rPh sb="4" eb="5">
      <t>トコロ</t>
    </rPh>
    <rPh sb="6" eb="7">
      <t>ザイ</t>
    </rPh>
    <rPh sb="8" eb="9">
      <t>チ</t>
    </rPh>
    <phoneticPr fontId="1"/>
  </si>
  <si>
    <t>許　可　品　目</t>
    <rPh sb="0" eb="1">
      <t>モト</t>
    </rPh>
    <rPh sb="2" eb="3">
      <t>カ</t>
    </rPh>
    <rPh sb="4" eb="5">
      <t>シナ</t>
    </rPh>
    <rPh sb="6" eb="7">
      <t>メ</t>
    </rPh>
    <phoneticPr fontId="1"/>
  </si>
  <si>
    <t>保　管　上　限</t>
    <rPh sb="0" eb="1">
      <t>ホ</t>
    </rPh>
    <rPh sb="2" eb="3">
      <t>カン</t>
    </rPh>
    <rPh sb="4" eb="5">
      <t>ウエ</t>
    </rPh>
    <rPh sb="6" eb="7">
      <t>カギ</t>
    </rPh>
    <phoneticPr fontId="1"/>
  </si>
  <si>
    <t>（許可番号等）</t>
    <rPh sb="1" eb="3">
      <t>キョカ</t>
    </rPh>
    <rPh sb="3" eb="5">
      <t>バンゴウ</t>
    </rPh>
    <rPh sb="5" eb="6">
      <t>トウ</t>
    </rPh>
    <phoneticPr fontId="1"/>
  </si>
  <si>
    <t>（利用方法等）</t>
    <rPh sb="5" eb="6">
      <t>トウ</t>
    </rPh>
    <phoneticPr fontId="1"/>
  </si>
  <si>
    <t>廃 棄 物 の 種 類</t>
    <rPh sb="0" eb="1">
      <t>ハイ</t>
    </rPh>
    <rPh sb="2" eb="3">
      <t>キ</t>
    </rPh>
    <rPh sb="4" eb="5">
      <t>ブツ</t>
    </rPh>
    <rPh sb="8" eb="9">
      <t>シュ</t>
    </rPh>
    <rPh sb="10" eb="11">
      <t>ルイ</t>
    </rPh>
    <phoneticPr fontId="1"/>
  </si>
  <si>
    <t>予 定 数 量</t>
    <rPh sb="0" eb="1">
      <t>ヨ</t>
    </rPh>
    <rPh sb="2" eb="3">
      <t>サダム</t>
    </rPh>
    <rPh sb="4" eb="5">
      <t>スウ</t>
    </rPh>
    <rPh sb="6" eb="7">
      <t>リョウ</t>
    </rPh>
    <phoneticPr fontId="1"/>
  </si>
  <si>
    <t>処　分（ｂ）</t>
    <rPh sb="0" eb="1">
      <t>トコロ</t>
    </rPh>
    <rPh sb="2" eb="3">
      <t>ブン</t>
    </rPh>
    <phoneticPr fontId="1"/>
  </si>
  <si>
    <t>（ｃ）</t>
    <phoneticPr fontId="1"/>
  </si>
  <si>
    <t>コンクリートがら</t>
    <phoneticPr fontId="1"/>
  </si>
  <si>
    <r>
      <t>t , m</t>
    </r>
    <r>
      <rPr>
        <vertAlign val="superscript"/>
        <sz val="8"/>
        <rFont val="ＭＳ Ｐ明朝"/>
        <family val="1"/>
        <charset val="128"/>
      </rPr>
      <t>3</t>
    </r>
    <phoneticPr fontId="1"/>
  </si>
  <si>
    <t>アスファルト・</t>
    <phoneticPr fontId="1"/>
  </si>
  <si>
    <t>ガラスくず・コンクリートくず</t>
    <phoneticPr fontId="1"/>
  </si>
  <si>
    <t>及び陶磁器くず</t>
    <rPh sb="0" eb="1">
      <t>オヨ</t>
    </rPh>
    <rPh sb="2" eb="5">
      <t>トウジキ</t>
    </rPh>
    <phoneticPr fontId="1"/>
  </si>
  <si>
    <t>種類</t>
    <rPh sb="0" eb="1">
      <t>タネ</t>
    </rPh>
    <rPh sb="1" eb="2">
      <t>タグイ</t>
    </rPh>
    <phoneticPr fontId="1"/>
  </si>
  <si>
    <t>紙 く ず</t>
    <rPh sb="0" eb="1">
      <t>カミ</t>
    </rPh>
    <phoneticPr fontId="1"/>
  </si>
  <si>
    <t>混合廃棄物</t>
    <rPh sb="0" eb="2">
      <t>コンゴウ</t>
    </rPh>
    <rPh sb="2" eb="5">
      <t>ハイキブツ</t>
    </rPh>
    <phoneticPr fontId="1"/>
  </si>
  <si>
    <t>安定型品目のみ</t>
    <rPh sb="0" eb="1">
      <t>ヤス</t>
    </rPh>
    <rPh sb="1" eb="2">
      <t>サダム</t>
    </rPh>
    <rPh sb="2" eb="3">
      <t>カタ</t>
    </rPh>
    <rPh sb="3" eb="5">
      <t>ヒンモク</t>
    </rPh>
    <phoneticPr fontId="1"/>
  </si>
  <si>
    <t>(許可番号等)</t>
    <rPh sb="1" eb="3">
      <t>キョカ</t>
    </rPh>
    <rPh sb="3" eb="5">
      <t>バンゴウ</t>
    </rPh>
    <rPh sb="5" eb="6">
      <t>トウ</t>
    </rPh>
    <phoneticPr fontId="1"/>
  </si>
  <si>
    <t>管理型品目含む</t>
    <rPh sb="0" eb="1">
      <t>カン</t>
    </rPh>
    <rPh sb="1" eb="2">
      <t>リ</t>
    </rPh>
    <rPh sb="2" eb="3">
      <t>カタ</t>
    </rPh>
    <rPh sb="3" eb="5">
      <t>ヒンモク</t>
    </rPh>
    <rPh sb="5" eb="6">
      <t>フク</t>
    </rPh>
    <phoneticPr fontId="1"/>
  </si>
  <si>
    <t>（                ）</t>
    <phoneticPr fontId="1"/>
  </si>
  <si>
    <r>
      <t>( t , m</t>
    </r>
    <r>
      <rPr>
        <vertAlign val="superscript"/>
        <sz val="8"/>
        <rFont val="ＭＳ Ｐ明朝"/>
        <family val="1"/>
        <charset val="128"/>
      </rPr>
      <t>3</t>
    </r>
    <r>
      <rPr>
        <sz val="8"/>
        <rFont val="ＭＳ Ｐ明朝"/>
        <family val="1"/>
        <charset val="128"/>
      </rPr>
      <t xml:space="preserve"> )</t>
    </r>
    <phoneticPr fontId="1"/>
  </si>
  <si>
    <r>
      <t>m</t>
    </r>
    <r>
      <rPr>
        <vertAlign val="superscript"/>
        <sz val="8"/>
        <rFont val="ＭＳ Ｐ明朝"/>
        <family val="1"/>
        <charset val="128"/>
      </rPr>
      <t>3</t>
    </r>
    <phoneticPr fontId="1"/>
  </si>
  <si>
    <t>再生砕石</t>
    <rPh sb="0" eb="2">
      <t>サイセイ</t>
    </rPh>
    <rPh sb="2" eb="4">
      <t>サイセキ</t>
    </rPh>
    <phoneticPr fontId="1"/>
  </si>
  <si>
    <t>県内業者</t>
    <rPh sb="0" eb="2">
      <t>ケンナイ</t>
    </rPh>
    <rPh sb="2" eb="4">
      <t>ギョウシャ</t>
    </rPh>
    <phoneticPr fontId="1"/>
  </si>
  <si>
    <t>再生合材</t>
    <rPh sb="0" eb="2">
      <t>サイセイ</t>
    </rPh>
    <rPh sb="2" eb="4">
      <t>ゴウザイ</t>
    </rPh>
    <phoneticPr fontId="1"/>
  </si>
  <si>
    <t>燃料チップ</t>
    <rPh sb="0" eb="2">
      <t>ネンリョウ</t>
    </rPh>
    <phoneticPr fontId="1"/>
  </si>
  <si>
    <t>廃石膏</t>
    <rPh sb="0" eb="1">
      <t>ハイ</t>
    </rPh>
    <rPh sb="1" eb="3">
      <t>セッコウ</t>
    </rPh>
    <phoneticPr fontId="1"/>
  </si>
  <si>
    <t>（有）青木組</t>
    <rPh sb="0" eb="3">
      <t>ユウ</t>
    </rPh>
    <rPh sb="3" eb="5">
      <t>アオキ</t>
    </rPh>
    <rPh sb="5" eb="6">
      <t>クミ</t>
    </rPh>
    <phoneticPr fontId="1"/>
  </si>
  <si>
    <t>王子木材緑化（株）</t>
    <rPh sb="0" eb="2">
      <t>オウジ</t>
    </rPh>
    <rPh sb="2" eb="4">
      <t>モクザイ</t>
    </rPh>
    <rPh sb="4" eb="6">
      <t>リョッカ</t>
    </rPh>
    <rPh sb="6" eb="9">
      <t>カブ</t>
    </rPh>
    <phoneticPr fontId="1"/>
  </si>
  <si>
    <t>（株）興徳クリーナー</t>
    <rPh sb="0" eb="3">
      <t>カブ</t>
    </rPh>
    <rPh sb="3" eb="5">
      <t>オキノリ</t>
    </rPh>
    <phoneticPr fontId="1"/>
  </si>
  <si>
    <t>第３条　　　乙又は丙は、甲から委託された廃棄物の処理を他人に委託してはならない。ただし、あらかじめ甲の書面による承諾を得て法の定める再委託の基準に</t>
    <phoneticPr fontId="1"/>
  </si>
  <si>
    <t>　　　　  　従う場合はこの限りではない。この場合、甲は再委託承諾書の写しを５年間保存する。</t>
    <phoneticPr fontId="1"/>
  </si>
  <si>
    <t>　　　  ２．　乙及び丙は、前項の規定に従い再委託をするとき、本人、法人又はその役員が次の各号の一に該当するものと契約してはならない。又、乙及び丙は、</t>
    <phoneticPr fontId="1"/>
  </si>
  <si>
    <t>　　　　　　契約後に、警察等関係行政機関、甲の発注者若しくは第三者からの通報等またはこれらの通報等を受けた甲からの通知により、再受託者が次の各号</t>
    <phoneticPr fontId="1"/>
  </si>
  <si>
    <t>　　　　　　の一に該当することを知った場合には、直ちに、甲に報告する（甲からの通知の場合を除く。）とともに、当該契約を解除しなければならない。</t>
    <phoneticPr fontId="1"/>
  </si>
  <si>
    <t>　　　　（１）　暴力団関係者（暴力団員による不当な行為の防止等に関する法律第2条に定義する暴力団（以下「暴力団」という。）の構成員、暴力</t>
    <phoneticPr fontId="1"/>
  </si>
  <si>
    <t>　　　　　　　団に協力し、又は関与する等これと関わりを持つ者その他集団的又は常習的に暴力的不法行為等を行うおそれがある組織の関係者を</t>
    <phoneticPr fontId="1"/>
  </si>
  <si>
    <t>　　　　　　　いう。以下同じ。）であると認められるもの、又は暴力団関係者が実質的に経営に関与していると認められるもの。</t>
    <phoneticPr fontId="1"/>
  </si>
  <si>
    <t>　　　　（２）　自社、自己もしくは第三者の不正な利益を図り、又は第三者に損害を加える目的をもって、暴力団の威力または暴力団関係者を利用</t>
    <phoneticPr fontId="1"/>
  </si>
  <si>
    <t>　　　　　　　するなどしていると認められるもの。</t>
    <phoneticPr fontId="1"/>
  </si>
  <si>
    <t>　　　　（３）　暴力団、暴力団関係者または暴力団関係者が経営もしくは運営に実質的に関与していると認められる法人等（以下、「暴力団関係法人</t>
    <phoneticPr fontId="1"/>
  </si>
  <si>
    <t>　　　　　　　等」という。）に対して直接もしくは間接を問わず資金等を提供し、又は便宜を供与するなど積極的に暴力団の維持運営に協力し、又</t>
    <phoneticPr fontId="1"/>
  </si>
  <si>
    <t>　　　　　　　は関与していると認められるもの。</t>
    <phoneticPr fontId="1"/>
  </si>
  <si>
    <t>　　　　（４）　暴力団関係法人等と密接な関係を有していると認められるもの。</t>
    <phoneticPr fontId="1"/>
  </si>
  <si>
    <t>　　　　３．　乙及び丙は、乙、丙又はその再受託者が暴力団員等による不当要求または業務妨害（以下「不当介入」という。）を受けた場合には、断固</t>
    <phoneticPr fontId="1"/>
  </si>
  <si>
    <t>　　　　　　としてこれを拒否するとともに、直ちに甲に報告する。甲、乙及び丙は、不当介入の排除に必要な協力を行う。</t>
    <phoneticPr fontId="1"/>
  </si>
  <si>
    <t>　　　　４．　乙及び丙は、自ら及びその再受託者が、本条第２項各号のいずれにも該当しないことを表明し、かつ将来にわたっても該当しないことを確約する。</t>
    <phoneticPr fontId="1"/>
  </si>
  <si>
    <t>第４条　　　甲、乙又は丙は、建設系廃棄物マニフェストを用いて業務を管理する。</t>
    <phoneticPr fontId="1"/>
  </si>
  <si>
    <t>　　　　２．　甲、乙、丙はそれぞれの紙マニフェストを５年間保存する｡（電子マニフェストは情報処理センターが保存する）</t>
    <phoneticPr fontId="1"/>
  </si>
  <si>
    <t>　　　　３．　丙は、本契約による廃棄物の処分が終了したときは、遅滞なく業務終了報告書を甲に提出しなければならない。ただし、伝票等の月次集計表などに</t>
    <phoneticPr fontId="1"/>
  </si>
  <si>
    <t>　　　　　　よって､業務終了報告書に替えることができる。</t>
    <phoneticPr fontId="1"/>
  </si>
  <si>
    <t>第５条　　　甲、乙又は丙は、必要がある場合は委託業務の内容を協議の上、変更することができる。</t>
    <phoneticPr fontId="1"/>
  </si>
  <si>
    <t>　　　　２．　丙は、中間処理後の最終処分の場所に変更が生じた場合は、速やかに甲に対し通知し、承認を得るか、又は変更契約を締結する。</t>
    <phoneticPr fontId="1"/>
  </si>
  <si>
    <t>　　　　３．　甲、乙又は丙は、契約単価又は委託期間を変更するとき又は予定数量に大幅な変動が生ずるときは、甲と乙又は甲と丙で協議の上、変更契約を締結する｡</t>
    <phoneticPr fontId="1"/>
  </si>
  <si>
    <t>第６条　　　甲は、委託廃棄物の処理が適正に行われるよう、乙又は丙に対して必要な指示ができるものとし、乙又は、丙はこれに従うものとする。</t>
    <phoneticPr fontId="1"/>
  </si>
  <si>
    <t>　　　　２．　甲は、前項の他､必要に応じて乙の保有車両及び運搬状況について､調査又は報告を求めることができるものとし､乙はこれに従わなければならない｡</t>
    <phoneticPr fontId="1"/>
  </si>
  <si>
    <t>　　　　３．　甲は、第１項の他、必要に応じて丙の施設等の状況及び中間処理後の処理委託契約の内容、その他本契約の履行状況について、調査又は報告を求め</t>
    <phoneticPr fontId="1"/>
  </si>
  <si>
    <t>　　　　　　ることができ、さらに必要に応じて丙の施設に立入り調査できるものとし、丙はこれに従わなければならない。</t>
    <phoneticPr fontId="1"/>
  </si>
  <si>
    <t>第７条　　　乙又は丙は、本契約により生ずる権利又は義務を第三者に譲渡し、又は継承させてはならない。ただし、甲の書面による承諾を得た場合はこの限りではない｡</t>
    <phoneticPr fontId="1"/>
  </si>
  <si>
    <t>第８条　　　乙又は丙が、業務の遂行に際し、第三者に損害を及ぼした場合は、乙又は丙はその損害を賠償する。ただし、その損害が甲の責に帰すべき事由により</t>
    <phoneticPr fontId="1"/>
  </si>
  <si>
    <t>　　　　　　生じたものについては、甲がこれを負担するものとする。</t>
    <phoneticPr fontId="1"/>
  </si>
  <si>
    <t>第９条　　　甲、乙又は丙は、本契約に関連して業務上知り得た相手方の機密を第三者に漏洩してはならない。</t>
    <phoneticPr fontId="1"/>
  </si>
  <si>
    <t>第１０条　　甲は、乙又は丙が次の各号のいずれかに該当するときは、催告することなく本契約を解除することができる。</t>
    <phoneticPr fontId="1"/>
  </si>
  <si>
    <t>　　　　　　（1）本契約の条項のいずれかに違反したとき。</t>
    <phoneticPr fontId="1"/>
  </si>
  <si>
    <t>　　　　　　（2）法その他関係法令の規定に違反したとき。</t>
    <phoneticPr fontId="1"/>
  </si>
  <si>
    <t>　　　　　　（3）監督官庁から法に基づく行政処分を受けたとき。</t>
    <phoneticPr fontId="1"/>
  </si>
  <si>
    <t>　　　　　　（4）強制執行を受け、手形・小切手の不渡りを出し、破産申立などの倒産関連手続開始の申立てをし、若しくは受けたとき｡</t>
    <phoneticPr fontId="1"/>
  </si>
  <si>
    <t>　　　　　　（5）乙又は丙の能力（技術的、経理的基礎など）､又はその施設が、法に定める基準に適合しないと認められるとき。</t>
    <phoneticPr fontId="1"/>
  </si>
  <si>
    <t>　　　　　　（6）法に定める産業廃棄物処理業の許可にかかる欠格要件に該当したとき、又はそのおそれがあるとき。</t>
    <phoneticPr fontId="1"/>
  </si>
  <si>
    <t>　　　　　　（7）本契約に関する許可に付された条件に違反したとき。</t>
    <phoneticPr fontId="1"/>
  </si>
  <si>
    <t>　　　　　　（8）その他契約の履行について不誠実な行為を行ったとき。</t>
    <phoneticPr fontId="1"/>
  </si>
  <si>
    <t>　　　      （9）警察等関係行政機関、甲の発注者または第三者からの通報等により、乙、丙又はその役員が第3条第2項各号のいずれかに該当する</t>
    <phoneticPr fontId="1"/>
  </si>
  <si>
    <t xml:space="preserve"> 　　　 　　　　ことが判明したとき。</t>
    <phoneticPr fontId="1"/>
  </si>
  <si>
    <t xml:space="preserve">      　　 （10）乙又は丙が第3条第2項、第3項または第４項の規定に違反したとき。</t>
    <phoneticPr fontId="1"/>
  </si>
  <si>
    <t>　　　　２．　乙又は丙は、甲が次の各号のいずれかに該当するときは、催告することなく本契約を解除することができる。</t>
    <phoneticPr fontId="1"/>
  </si>
  <si>
    <t>　　　　　　（3）強制執行を受け、手形・小切手の不渡りを出し、破産申立などの倒産関連手続開始の申立てをし、若しくは受けるなど、甲が処理料金の支払能力</t>
    <phoneticPr fontId="1"/>
  </si>
  <si>
    <t xml:space="preserve">    　　　      を欠くと認められるとき。</t>
    <phoneticPr fontId="1"/>
  </si>
  <si>
    <t>第１１条　　第１０条第１項の規定により本契約を解除する場合であっても、本契約の解除時に受託業務が完了していない委託廃棄物については、乙又は丙の責任</t>
    <phoneticPr fontId="1"/>
  </si>
  <si>
    <t>　　　　　　において処理するものとする。ただし、この場合の費用については、本契約に定める契約単価に準じて甲が負担する。</t>
    <phoneticPr fontId="1"/>
  </si>
  <si>
    <t>　　　　２．　前項において、乙又は丙が、適正な処理を行えない場合又はそのおそれがある場合、甲は、別の許可業者に未処理の委託廃棄物を処理させることがで</t>
    <phoneticPr fontId="1"/>
  </si>
  <si>
    <t>　　　　　　きるものとする。この場合、乙又は丙は委託廃棄物を、甲の指示に基づき甲又は甲の委託した許可業者に引き渡さなければならない。この場合、乙又は</t>
    <phoneticPr fontId="1"/>
  </si>
  <si>
    <t>　　　　　　丙は、甲が負担した費用の実費を負担するものとする。</t>
    <phoneticPr fontId="1"/>
  </si>
  <si>
    <t>第１２条　　甲は、乙又は丙が、労働者、再委託業者・再中間処理業者・最終処分業者・丙が委託した収集運搬業者（以下、併せて｢再委託業者等｣という）等に対</t>
    <phoneticPr fontId="1"/>
  </si>
  <si>
    <t>　　　　　　する労賃,処理料金等の支払いを遅滞したとき、又は支払いを遅滞するおそれがあるときは、その労働者・再委託業者等の申し出により、事情を調査の</t>
    <phoneticPr fontId="1"/>
  </si>
  <si>
    <t>　　　　　　上、建設廃棄物処理委託契約書第１条４項に基づき、委託廃棄物の適正処理を確保するため、乙又は丙に代わってこれを立替払いすることができる｡</t>
    <phoneticPr fontId="1"/>
  </si>
  <si>
    <t>　　　　２．　前項の再委託業者等が労賃、再中間処理後の処理料金、その他の支払いを遅滞したとき、又は支払いを遅滞するおそれがあるときは、乙又は丙は委託</t>
    <phoneticPr fontId="1"/>
  </si>
  <si>
    <t>　　　　　　廃棄物の適正処理を確保するため、再委託業者等に代わって直ちにこれを支払う等適切な措置を講ずる。</t>
    <phoneticPr fontId="1"/>
  </si>
  <si>
    <t>　　　　３．　前項の場合において、乙又は丙が適切な措置を直ちに講じないときは、甲は、乙又は丙に代わってこれを立替払いすることができる。</t>
    <phoneticPr fontId="1"/>
  </si>
  <si>
    <t>第１３条　　乙又は丙が、第１０条１項の各号の一に該当したときは、乙又は丙は契約解除の有無に関わらず、甲に対し負担する立替金、損害賠償等一切の債務の</t>
    <phoneticPr fontId="1"/>
  </si>
  <si>
    <t>　　　　　　期限の利益を当然に失い直ちに甲に支払わなければならない。</t>
    <phoneticPr fontId="1"/>
  </si>
  <si>
    <t>　　　　２．　前項の場合において、甲は、乙又は丙に対して有する弁済期の到来した債権と、乙又は丙に対して負担する処理代金支払債務等とを相殺することができる｡　</t>
    <phoneticPr fontId="1"/>
  </si>
  <si>
    <t>第１４条　　本契約の有効期間は[委託業務の内容]3.委託期間 に定める通りとし、その期間の満了をもって本契約は終了する。</t>
    <phoneticPr fontId="1"/>
  </si>
  <si>
    <t>第１５条　　本契約に定めのない事項又は本契約の各条項に関する疑義が生じたときは、必要に応じて甲、乙又は丙が誠意をもって協議の上、これを決定するものとする。</t>
    <phoneticPr fontId="1"/>
  </si>
  <si>
    <t>　　　　本契約の成立を証するために、甲、乙又は丙は各々記名押印の上１部作成し、甲は本書を保管し、乙又は丙は各々写しを保管する。（なお、甲は本書を契約</t>
    <phoneticPr fontId="1"/>
  </si>
  <si>
    <t>　　　 終了の日から５年間保存する）</t>
    <phoneticPr fontId="1"/>
  </si>
  <si>
    <t>　　甲と乙、甲と丙、若しくは甲と乙と丙は、後記「委託業務の内容」に記載された産業廃棄物（特別管理産</t>
    <phoneticPr fontId="1"/>
  </si>
  <si>
    <t>第１条　　甲は、「委託業務の内容」に基づき、廃棄物の収集運搬を乙に、その処分を丙にそれぞれ委託する｡</t>
    <phoneticPr fontId="1"/>
  </si>
  <si>
    <t>　　　　２．乙は、建設廃棄物処理委託契約約款（以下「約款」という｡)の定め並びに法に従い、廃棄物を「委</t>
    <phoneticPr fontId="1"/>
  </si>
  <si>
    <t>　　　　  託業務の内容」に示す丙の施設まで許可された車両で適正に運搬する。</t>
    <phoneticPr fontId="1"/>
  </si>
  <si>
    <t>　　　　３．丙は、約款の定め並びに法に従い、廃棄物を「委託業務の内容」に示す方法により許可された施設</t>
    <phoneticPr fontId="1"/>
  </si>
  <si>
    <t>　　　　　にて適正に処分する。</t>
    <phoneticPr fontId="1"/>
  </si>
  <si>
    <t>　　　　４．甲、乙及び丙は、業務の遂行にあたって関係法令を順守する。</t>
    <phoneticPr fontId="1"/>
  </si>
  <si>
    <t>第２条　　乙又は丙は、委託内容の終了した部分について、当該部分に対する収集運搬料金又は処分料金を</t>
    <phoneticPr fontId="1"/>
  </si>
  <si>
    <t>　　　　 　「委託業務の内容」に示す契約単価に基づき、甲に請求することができる。</t>
    <phoneticPr fontId="1"/>
  </si>
  <si>
    <t>　　　  ２．収集運搬料金及び処分料金は甲の定める支払方法に基づき、次のとおり支払う。</t>
    <phoneticPr fontId="1"/>
  </si>
  <si>
    <t>　　     　1）甲は、建設系廃棄物マニフェスト（紙並びに電子を含む、以下同じ）により、丙への運搬終了を</t>
    <phoneticPr fontId="1"/>
  </si>
  <si>
    <t>　　　   　  確認後、乙に収集運搬料金を支払う。</t>
    <phoneticPr fontId="1"/>
  </si>
  <si>
    <t>　　　   　2）甲は、建設系廃棄物マニフェストにより、最終処分終了日を確認後、丙に処分料金を支払う。</t>
    <phoneticPr fontId="1"/>
  </si>
  <si>
    <t>　　　　３．収集運搬及び処分に関する契約単価の額が経済情勢の変化等により不相当になった場合は、甲と乙､</t>
    <phoneticPr fontId="1"/>
  </si>
  <si>
    <t>　　　　  甲と丙双方の協議によりこれを変更することができる。</t>
    <phoneticPr fontId="1"/>
  </si>
  <si>
    <t xml:space="preserve">  高い方に対して該当する印紙税を貼る。(平成20年3月現在）</t>
    <rPh sb="2" eb="3">
      <t>タカ</t>
    </rPh>
    <rPh sb="4" eb="5">
      <t>ホウ</t>
    </rPh>
    <rPh sb="6" eb="7">
      <t>タイ</t>
    </rPh>
    <rPh sb="9" eb="11">
      <t>ガイトウ</t>
    </rPh>
    <rPh sb="13" eb="16">
      <t>インシゼイ</t>
    </rPh>
    <rPh sb="17" eb="18">
      <t>ハ</t>
    </rPh>
    <rPh sb="21" eb="23">
      <t>ヘイセイ</t>
    </rPh>
    <rPh sb="25" eb="26">
      <t>ネン</t>
    </rPh>
    <rPh sb="27" eb="28">
      <t>ガツ</t>
    </rPh>
    <rPh sb="28" eb="30">
      <t>ゲンザイ</t>
    </rPh>
    <phoneticPr fontId="1"/>
  </si>
  <si>
    <t xml:space="preserve">     印紙税法に基づき、収集運搬については１号文書、処分については２号文書、収集運搬・処分とも１社が行う場合は、収集運搬若しくは処分の合計予定金額の</t>
    <rPh sb="5" eb="7">
      <t>インシ</t>
    </rPh>
    <rPh sb="7" eb="9">
      <t>ゼイホウ</t>
    </rPh>
    <rPh sb="10" eb="11">
      <t>モト</t>
    </rPh>
    <rPh sb="14" eb="16">
      <t>シュウシュウ</t>
    </rPh>
    <rPh sb="16" eb="18">
      <t>ウンパン</t>
    </rPh>
    <rPh sb="24" eb="25">
      <t>ゴウ</t>
    </rPh>
    <rPh sb="25" eb="27">
      <t>ブンショ</t>
    </rPh>
    <rPh sb="28" eb="30">
      <t>ショブン</t>
    </rPh>
    <rPh sb="36" eb="37">
      <t>ゴウ</t>
    </rPh>
    <rPh sb="37" eb="39">
      <t>ブンショ</t>
    </rPh>
    <rPh sb="40" eb="42">
      <t>シュウシュウ</t>
    </rPh>
    <rPh sb="42" eb="44">
      <t>ウンパン</t>
    </rPh>
    <rPh sb="45" eb="47">
      <t>ショブン</t>
    </rPh>
    <rPh sb="50" eb="51">
      <t>シャ</t>
    </rPh>
    <rPh sb="52" eb="53">
      <t>オコナ</t>
    </rPh>
    <rPh sb="54" eb="56">
      <t>バアイ</t>
    </rPh>
    <phoneticPr fontId="1"/>
  </si>
  <si>
    <t xml:space="preserve">    第１条　　　乙又は丙は、本契約に関する許可の内容を証するものとして以下の関係書類を甲に提出しなければならない。なお、許可事項に変更があった</t>
    <phoneticPr fontId="1"/>
  </si>
  <si>
    <t xml:space="preserve">               場合は、速やかにその旨を甲に通知するとともに、変更後の書類を甲に提出する。</t>
    <phoneticPr fontId="1"/>
  </si>
  <si>
    <t xml:space="preserve">     　 　　　（１）収集運搬（乙）及び処分（丙）業務に関する許可証等（認定証その他）の写し</t>
    <phoneticPr fontId="1"/>
  </si>
  <si>
    <t>　      　　　（２）許可車輌番号</t>
    <phoneticPr fontId="1"/>
  </si>
  <si>
    <t>　　      　　（３）必要に応じて排出場所から処分先までの運搬経路図</t>
    <phoneticPr fontId="1"/>
  </si>
  <si>
    <t xml:space="preserve">    第２条　　　甲は、廃棄物の適正な処理を図るため、本契約に基づいて乙及び丙に委託する廃棄物（以下「委託廃棄物」という）についての必要な情報を</t>
    <phoneticPr fontId="1"/>
  </si>
  <si>
    <t xml:space="preserve">                「委託業務の内容」の必要な情報の欄に記入し、乙及び丙に通知しなければならない。</t>
    <phoneticPr fontId="1"/>
  </si>
  <si>
    <t xml:space="preserve">                  なお、性状等必要な情報に変更が生じた場合には、乙及び丙に文書等により通知しなければならない。</t>
    <phoneticPr fontId="1"/>
  </si>
  <si>
    <t xml:space="preserve">             ２． 丙は、委託廃棄物を処理するにあたり、中間処理後の最終処分先（再中間処理を行う場合は再中間処理施設も含む）についての必要な情報を</t>
    <phoneticPr fontId="1"/>
  </si>
  <si>
    <t xml:space="preserve">                ｢丙での中間処理後の最終処分（再生を含む）先（予定）」欄に記入し、甲に通知しなければならない。　</t>
    <phoneticPr fontId="1"/>
  </si>
  <si>
    <t>事   業   者
（甲）</t>
    <rPh sb="0" eb="1">
      <t>コト</t>
    </rPh>
    <rPh sb="4" eb="5">
      <t>ギョウ</t>
    </rPh>
    <rPh sb="8" eb="9">
      <t>シャ</t>
    </rPh>
    <rPh sb="11" eb="12">
      <t>コウ</t>
    </rPh>
    <phoneticPr fontId="1"/>
  </si>
  <si>
    <t>処 分 会 社
（丙）</t>
    <rPh sb="0" eb="1">
      <t>トコロ</t>
    </rPh>
    <rPh sb="2" eb="3">
      <t>プン</t>
    </rPh>
    <rPh sb="4" eb="5">
      <t>カイ</t>
    </rPh>
    <rPh sb="6" eb="7">
      <t>シャ</t>
    </rPh>
    <rPh sb="9" eb="10">
      <t>ヘイ</t>
    </rPh>
    <phoneticPr fontId="1"/>
  </si>
  <si>
    <t xml:space="preserve"> 石綿含有産業廃棄物（がれき類、ガラスくず・コンクリートくず及び陶磁器くず、</t>
    <rPh sb="1" eb="3">
      <t>セキメン</t>
    </rPh>
    <rPh sb="3" eb="5">
      <t>ガンユウ</t>
    </rPh>
    <rPh sb="5" eb="7">
      <t>サンギョウ</t>
    </rPh>
    <rPh sb="7" eb="10">
      <t>ハイキブツ</t>
    </rPh>
    <rPh sb="14" eb="15">
      <t>ルイ</t>
    </rPh>
    <rPh sb="30" eb="31">
      <t>オヨ</t>
    </rPh>
    <rPh sb="32" eb="35">
      <t>トウジキ</t>
    </rPh>
    <phoneticPr fontId="1"/>
  </si>
  <si>
    <t>　　　　　　　　　　　　　　  廃プラスチック類、その他（　　　 　　　　　　　　　　 　））</t>
    <rPh sb="16" eb="17">
      <t>ハイ</t>
    </rPh>
    <rPh sb="23" eb="24">
      <t>ルイ</t>
    </rPh>
    <rPh sb="27" eb="28">
      <t>タ</t>
    </rPh>
    <phoneticPr fontId="1"/>
  </si>
  <si>
    <t>　　　　　　　　　　　　　　  廃プラスチック類、その他（　　　　　　  　　　　　　　　））</t>
    <rPh sb="16" eb="17">
      <t>ハイ</t>
    </rPh>
    <rPh sb="23" eb="24">
      <t>ルイ</t>
    </rPh>
    <rPh sb="27" eb="28">
      <t>タ</t>
    </rPh>
    <phoneticPr fontId="1"/>
  </si>
  <si>
    <t xml:space="preserve"> 木くず、紙くず、繊維くず、汚泥、その他（                           　　       　     ）</t>
    <rPh sb="1" eb="2">
      <t>キ</t>
    </rPh>
    <rPh sb="5" eb="6">
      <t>カミ</t>
    </rPh>
    <rPh sb="9" eb="11">
      <t>センイ</t>
    </rPh>
    <rPh sb="14" eb="16">
      <t>オデイ</t>
    </rPh>
    <rPh sb="19" eb="20">
      <t>タ</t>
    </rPh>
    <phoneticPr fontId="1"/>
  </si>
  <si>
    <t xml:space="preserve"> 木くず、紙くず、繊維くず、汚泥、その他（                          　  　      　　   ）</t>
    <rPh sb="1" eb="2">
      <t>キ</t>
    </rPh>
    <rPh sb="5" eb="6">
      <t>カミ</t>
    </rPh>
    <rPh sb="9" eb="11">
      <t>センイ</t>
    </rPh>
    <rPh sb="14" eb="16">
      <t>オデイ</t>
    </rPh>
    <rPh sb="19" eb="20">
      <t>タ</t>
    </rPh>
    <phoneticPr fontId="1"/>
  </si>
  <si>
    <t>その他 がれき類</t>
    <rPh sb="2" eb="3">
      <t>タ</t>
    </rPh>
    <rPh sb="7" eb="8">
      <t>ルイ</t>
    </rPh>
    <phoneticPr fontId="1"/>
  </si>
  <si>
    <t>収   集          運 搬 用</t>
    <rPh sb="0" eb="1">
      <t>オサム</t>
    </rPh>
    <rPh sb="4" eb="5">
      <t>アツマリ</t>
    </rPh>
    <rPh sb="15" eb="16">
      <t>ウン</t>
    </rPh>
    <rPh sb="17" eb="18">
      <t>ハコ</t>
    </rPh>
    <rPh sb="19" eb="20">
      <t>ヨウ</t>
    </rPh>
    <phoneticPr fontId="1"/>
  </si>
  <si>
    <t>から</t>
    <phoneticPr fontId="1"/>
  </si>
  <si>
    <t>（以下甲という）</t>
  </si>
  <si>
    <t>　（　       ）台</t>
    <rPh sb="11" eb="12">
      <t>ダイ</t>
    </rPh>
    <phoneticPr fontId="1"/>
  </si>
  <si>
    <t>木くず</t>
  </si>
  <si>
    <t>木くず(樹木)</t>
  </si>
  <si>
    <t xml:space="preserve">（発生場所） </t>
    <rPh sb="1" eb="3">
      <t>ハッセイ</t>
    </rPh>
    <rPh sb="3" eb="5">
      <t>バショ</t>
    </rPh>
    <phoneticPr fontId="1"/>
  </si>
  <si>
    <t>（処分場所）</t>
    <rPh sb="1" eb="3">
      <t>ショブン</t>
    </rPh>
    <rPh sb="3" eb="5">
      <t>バショ</t>
    </rPh>
    <phoneticPr fontId="1"/>
  </si>
  <si>
    <r>
      <t>(</t>
    </r>
    <r>
      <rPr>
        <sz val="9"/>
        <rFont val="ＭＳ Ｐ明朝"/>
        <family val="1"/>
        <charset val="128"/>
      </rPr>
      <t>都道府県・政令市</t>
    </r>
    <r>
      <rPr>
        <sz val="11"/>
        <rFont val="ＭＳ Ｐ明朝"/>
        <family val="1"/>
        <charset val="128"/>
      </rPr>
      <t>　           　)</t>
    </r>
    <rPh sb="1" eb="5">
      <t>トドウフケン</t>
    </rPh>
    <rPh sb="6" eb="9">
      <t>セイレイシ</t>
    </rPh>
    <phoneticPr fontId="1"/>
  </si>
  <si>
    <r>
      <t>(</t>
    </r>
    <r>
      <rPr>
        <sz val="9"/>
        <rFont val="ＭＳ Ｐ明朝"/>
        <family val="1"/>
        <charset val="128"/>
      </rPr>
      <t>都道府県・政令市</t>
    </r>
    <r>
      <rPr>
        <sz val="11"/>
        <rFont val="ＭＳ Ｐ明朝"/>
        <family val="1"/>
        <charset val="128"/>
      </rPr>
      <t>　          　)</t>
    </r>
    <rPh sb="1" eb="5">
      <t>トドウフケン</t>
    </rPh>
    <rPh sb="6" eb="9">
      <t>セイレイシ</t>
    </rPh>
    <phoneticPr fontId="1"/>
  </si>
  <si>
    <t xml:space="preserve">         年　    月　 　日</t>
    <rPh sb="9" eb="10">
      <t>ネン</t>
    </rPh>
    <rPh sb="15" eb="16">
      <t>ツキ</t>
    </rPh>
    <rPh sb="19" eb="20">
      <t>ヒ</t>
    </rPh>
    <phoneticPr fontId="1"/>
  </si>
  <si>
    <t>徳島県○○市△△町□□１－２－３</t>
    <rPh sb="0" eb="3">
      <t>トクシマケン</t>
    </rPh>
    <rPh sb="5" eb="6">
      <t>シ</t>
    </rPh>
    <rPh sb="8" eb="9">
      <t>チョウ</t>
    </rPh>
    <phoneticPr fontId="1"/>
  </si>
  <si>
    <t>株式会社　○△□建設</t>
    <rPh sb="0" eb="4">
      <t>カブシキガイシャ</t>
    </rPh>
    <rPh sb="8" eb="10">
      <t>ケンセツ</t>
    </rPh>
    <phoneticPr fontId="1"/>
  </si>
  <si>
    <t>代表取締役　○△　□□</t>
    <rPh sb="0" eb="2">
      <t>ダイヒョウ</t>
    </rPh>
    <rPh sb="2" eb="5">
      <t>トリシマリヤク</t>
    </rPh>
    <phoneticPr fontId="1"/>
  </si>
  <si>
    <t>旧○○小学校　体育館倉庫取り壊し工事</t>
    <rPh sb="0" eb="1">
      <t>キュウ</t>
    </rPh>
    <rPh sb="3" eb="6">
      <t>ショウガッコウ</t>
    </rPh>
    <rPh sb="7" eb="10">
      <t>タイイクカン</t>
    </rPh>
    <rPh sb="10" eb="12">
      <t>ソウコ</t>
    </rPh>
    <rPh sb="12" eb="13">
      <t>ト</t>
    </rPh>
    <rPh sb="14" eb="15">
      <t>コワ</t>
    </rPh>
    <rPh sb="16" eb="18">
      <t>コウジ</t>
    </rPh>
    <phoneticPr fontId="1"/>
  </si>
  <si>
    <t>阿南市○○町△△１－２－３</t>
    <rPh sb="0" eb="3">
      <t>アナンシ</t>
    </rPh>
    <rPh sb="5" eb="6">
      <t>チョウ</t>
    </rPh>
    <phoneticPr fontId="1"/>
  </si>
  <si>
    <t>　　　　３．　甲、乙又は丙は、契約単価又は委託期間を変更するとき又は予定数量に大幅な変動が生ずるときは、甲と乙又は甲と丙で協議の上、変更契約を締結する｡</t>
    <phoneticPr fontId="1"/>
  </si>
  <si>
    <t>第６条　　　甲は、委託廃棄物の処理が適正に行われるよう、乙又は丙に対して必要な指示ができるものとし、乙又は、丙はこれに従うものとする。</t>
    <phoneticPr fontId="1"/>
  </si>
  <si>
    <t>　　　　２．　甲は、前項の他､必要に応じて乙の保有車両及び運搬状況について､調査又は報告を求めることができるものとし､乙はこれに従わなければならない｡</t>
    <phoneticPr fontId="1"/>
  </si>
  <si>
    <t>　　　　　　ることができ、さらに必要に応じて丙の施設に立入り調査できるものとし、丙はこれに従わなければならない。</t>
    <phoneticPr fontId="1"/>
  </si>
  <si>
    <t>第７条　　　乙又は丙は、本契約により生ずる権利又は義務を第三者に譲渡し、又は継承させてはならない。ただし、甲の書面による承諾を得た場合はこの限りではない｡</t>
    <phoneticPr fontId="1"/>
  </si>
  <si>
    <t>第８条　　　乙又は丙が、業務の遂行に際し、第三者に損害を及ぼした場合は、乙又は丙はその損害を賠償する。ただし、その損害が甲の責に帰すべき事由により</t>
    <phoneticPr fontId="1"/>
  </si>
  <si>
    <t>　　　　　　生じたものについては、甲がこれを負担するものとする。</t>
    <phoneticPr fontId="1"/>
  </si>
  <si>
    <t>第９条　　　甲、乙又は丙は、本契約に関連して業務上知り得た相手方の機密を第三者に漏洩してはならない。</t>
    <phoneticPr fontId="1"/>
  </si>
  <si>
    <t>第１０条　　甲は、乙又は丙が次の各号のいずれかに該当するときは、催告することなく本契約を解除することができる。</t>
    <phoneticPr fontId="1"/>
  </si>
  <si>
    <t>　　　　　　（1）本契約の条項のいずれかに違反したとき。</t>
    <phoneticPr fontId="1"/>
  </si>
  <si>
    <t>　　　　　　（2）法その他関係法令の規定に違反したとき。</t>
    <phoneticPr fontId="1"/>
  </si>
  <si>
    <t>　　　　　　（3）監督官庁から法に基づく行政処分を受けたとき。</t>
    <phoneticPr fontId="1"/>
  </si>
  <si>
    <t>　　　　　　（4）強制執行を受け、手形・小切手の不渡りを出し、破産申立などの倒産関連手続開始の申立てをし、若しくは受けたとき｡</t>
    <phoneticPr fontId="1"/>
  </si>
  <si>
    <t>　　　　　　（5）乙又は丙の能力（技術的、経理的基礎など）､又はその施設が、法に定める基準に適合しないと認められるとき。</t>
    <phoneticPr fontId="1"/>
  </si>
  <si>
    <t>　　　　　　（6）法に定める産業廃棄物処理業の許可にかかる欠格要件に該当したとき、又はそのおそれがあるとき。</t>
    <phoneticPr fontId="1"/>
  </si>
  <si>
    <t>　　　　　　（7）本契約に関する許可に付された条件に違反したとき。</t>
    <phoneticPr fontId="1"/>
  </si>
  <si>
    <t>　　　　　　（8）その他契約の履行について不誠実な行為を行ったとき。</t>
    <phoneticPr fontId="1"/>
  </si>
  <si>
    <t>　　　      （9）警察等関係行政機関、甲の発注者または第三者からの通報等により、乙、丙又はその役員が第3条第2項各号のいずれかに該当する</t>
    <phoneticPr fontId="1"/>
  </si>
  <si>
    <t xml:space="preserve"> 　　　 　　　　ことが判明したとき。</t>
    <phoneticPr fontId="1"/>
  </si>
  <si>
    <t xml:space="preserve">      　　 （10）乙又は丙が第3条第2項、第3項または第４項の規定に違反したとき。</t>
    <phoneticPr fontId="1"/>
  </si>
  <si>
    <t>　　　　２．　乙又は丙は、甲が次の各号のいずれかに該当するときは、催告することなく本契約を解除することができる。</t>
    <phoneticPr fontId="1"/>
  </si>
  <si>
    <t>　　　　　　（3）強制執行を受け、手形・小切手の不渡りを出し、破産申立などの倒産関連手続開始の申立てをし、若しくは受けるなど、甲が処理料金の支払能力</t>
    <phoneticPr fontId="1"/>
  </si>
  <si>
    <t xml:space="preserve">    　　　      を欠くと認められるとき。</t>
    <phoneticPr fontId="1"/>
  </si>
  <si>
    <t>第１１条　　第１０条第１項の規定により本契約を解除する場合であっても、本契約の解除時に受託業務が完了していない委託廃棄物については、乙又は丙の責任</t>
    <phoneticPr fontId="1"/>
  </si>
  <si>
    <t>　　　　　　において処理するものとする。ただし、この場合の費用については、本契約に定める契約単価に準じて甲が負担する。</t>
    <phoneticPr fontId="1"/>
  </si>
  <si>
    <t>　　　　２．　前項において、乙又は丙が、適正な処理を行えない場合又はそのおそれがある場合、甲は、別の許可業者に未処理の委託廃棄物を処理させることがで</t>
    <phoneticPr fontId="1"/>
  </si>
  <si>
    <t>　　　　　　きるものとする。この場合、乙又は丙は委託廃棄物を、甲の指示に基づき甲又は甲の委託した許可業者に引き渡さなければならない。この場合、乙又は</t>
    <phoneticPr fontId="1"/>
  </si>
  <si>
    <t>　　　　　　丙は、甲が負担した費用の実費を負担するものとする。</t>
    <phoneticPr fontId="1"/>
  </si>
  <si>
    <t>第１２条　　甲は、乙又は丙が、労働者、再委託業者・再中間処理業者・最終処分業者・丙が委託した収集運搬業者（以下、併せて｢再委託業者等｣という）等に対</t>
    <phoneticPr fontId="1"/>
  </si>
  <si>
    <t>　　　　　　する労賃,処理料金等の支払いを遅滞したとき、又は支払いを遅滞するおそれがあるときは、その労働者・再委託業者等の申し出により、事情を調査の</t>
    <phoneticPr fontId="1"/>
  </si>
  <si>
    <t>　　　　　　上、建設廃棄物処理委託契約書第１条４項に基づき、委託廃棄物の適正処理を確保するため、乙又は丙に代わってこれを立替払いすることができる｡</t>
    <phoneticPr fontId="1"/>
  </si>
  <si>
    <t>　　　　２．　前項の再委託業者等が労賃、再中間処理後の処理料金、その他の支払いを遅滞したとき、又は支払いを遅滞するおそれがあるときは、乙又は丙は委託</t>
    <phoneticPr fontId="1"/>
  </si>
  <si>
    <t>　　　　　　廃棄物の適正処理を確保するため、再委託業者等に代わって直ちにこれを支払う等適切な措置を講ずる。</t>
    <phoneticPr fontId="1"/>
  </si>
  <si>
    <t>　　　　３．　前項の場合において、乙又は丙が適切な措置を直ちに講じないときは、甲は、乙又は丙に代わってこれを立替払いすることができる。</t>
    <phoneticPr fontId="1"/>
  </si>
  <si>
    <t>第１３条　　乙又は丙が、第１０条１項の各号の一に該当したときは、乙又は丙は契約解除の有無に関わらず、甲に対し負担する立替金、損害賠償等一切の債務の</t>
    <phoneticPr fontId="1"/>
  </si>
  <si>
    <t>　　　　　　期限の利益を当然に失い直ちに甲に支払わなければならない。</t>
    <phoneticPr fontId="1"/>
  </si>
  <si>
    <t>　　　　２．　前項の場合において、甲は、乙又は丙に対して有する弁済期の到来した債権と、乙又は丙に対して負担する処理代金支払債務等とを相殺することができる｡　</t>
    <phoneticPr fontId="1"/>
  </si>
  <si>
    <t>第１４条　　本契約の有効期間は[委託業務の内容]3.委託期間 に定める通りとし、その期間の満了をもって本契約は終了する。</t>
    <phoneticPr fontId="1"/>
  </si>
  <si>
    <t>　　甲と乙、甲と丙、若しくは甲と乙と丙は、後記「委託業務の内容」に記載された産業廃棄物（特別管理産</t>
    <phoneticPr fontId="1"/>
  </si>
  <si>
    <t>　　　　本契約の成立を証するために、甲、乙又は丙は各々記名押印の上１部作成し、甲は本書を保管し、乙又は丙は各々写しを保管する。（なお、甲は本書を契約</t>
    <phoneticPr fontId="1"/>
  </si>
  <si>
    <t>　　　 終了の日から５年間保存する）</t>
    <phoneticPr fontId="1"/>
  </si>
  <si>
    <t>第１条　　甲は、「委託業務の内容」に基づき、廃棄物の収集運搬を乙に、その処分を丙にそれぞれ委託する｡</t>
    <phoneticPr fontId="1"/>
  </si>
  <si>
    <t>　　　　２．乙は、建設廃棄物処理委託契約約款（以下「約款」という｡)の定め並びに法に従い、廃棄物を「委</t>
    <phoneticPr fontId="1"/>
  </si>
  <si>
    <t>　　　　  託業務の内容」に示す丙の施設まで許可された車両で適正に運搬する。</t>
    <phoneticPr fontId="1"/>
  </si>
  <si>
    <t>　　　　　にて適正に処分する。</t>
    <phoneticPr fontId="1"/>
  </si>
  <si>
    <t>　　　　４．甲、乙及び丙は、業務の遂行にあたって関係法令を順守する。</t>
    <phoneticPr fontId="1"/>
  </si>
  <si>
    <t>第２条　　乙又は丙は、委託内容の終了した部分について、当該部分に対する収集運搬料金又は処分料金を</t>
    <phoneticPr fontId="1"/>
  </si>
  <si>
    <t>　　　　 　「委託業務の内容」に示す契約単価に基づき、甲に請求することができる。</t>
    <phoneticPr fontId="1"/>
  </si>
  <si>
    <t>　　　  ２．収集運搬料金及び処分料金は甲の定める支払方法に基づき、次のとおり支払う。</t>
    <phoneticPr fontId="1"/>
  </si>
  <si>
    <t>　　     　1）甲は、建設系廃棄物マニフェスト（紙並びに電子を含む、以下同じ）により、丙への運搬終了を</t>
    <phoneticPr fontId="1"/>
  </si>
  <si>
    <t>　　　   　  確認後、乙に収集運搬料金を支払う。</t>
    <phoneticPr fontId="1"/>
  </si>
  <si>
    <t>　　　   　2）甲は、建設系廃棄物マニフェストにより、最終処分終了日を確認後、丙に処分料金を支払う。</t>
    <phoneticPr fontId="1"/>
  </si>
  <si>
    <t>　　　　３．収集運搬及び処分に関する契約単価の額が経済情勢の変化等により不相当になった場合は、甲と乙､</t>
    <phoneticPr fontId="1"/>
  </si>
  <si>
    <t>　　　　  甲と丙双方の協議によりこれを変更することができる。</t>
    <phoneticPr fontId="1"/>
  </si>
  <si>
    <t xml:space="preserve"> [改定：2014.04.01Excel版] </t>
    <phoneticPr fontId="1"/>
  </si>
  <si>
    <t>１．</t>
    <phoneticPr fontId="1"/>
  </si>
  <si>
    <t>２．</t>
    <phoneticPr fontId="1"/>
  </si>
  <si>
    <t>３．</t>
    <phoneticPr fontId="1"/>
  </si>
  <si>
    <t>から</t>
    <phoneticPr fontId="1"/>
  </si>
  <si>
    <t>４．</t>
    <phoneticPr fontId="1"/>
  </si>
  <si>
    <t>５．</t>
    <phoneticPr fontId="1"/>
  </si>
  <si>
    <t>（ｃ）</t>
    <phoneticPr fontId="1"/>
  </si>
  <si>
    <r>
      <t>m</t>
    </r>
    <r>
      <rPr>
        <vertAlign val="superscript"/>
        <sz val="8"/>
        <rFont val="ＭＳ Ｐ明朝"/>
        <family val="1"/>
        <charset val="128"/>
      </rPr>
      <t>3</t>
    </r>
    <phoneticPr fontId="1"/>
  </si>
  <si>
    <r>
      <t>t , m</t>
    </r>
    <r>
      <rPr>
        <vertAlign val="superscript"/>
        <sz val="8"/>
        <rFont val="ＭＳ Ｐ明朝"/>
        <family val="1"/>
        <charset val="128"/>
      </rPr>
      <t>3</t>
    </r>
    <phoneticPr fontId="1"/>
  </si>
  <si>
    <t>（                 ）</t>
    <phoneticPr fontId="1"/>
  </si>
  <si>
    <t>アスファルト・</t>
    <phoneticPr fontId="1"/>
  </si>
  <si>
    <r>
      <t>m</t>
    </r>
    <r>
      <rPr>
        <vertAlign val="superscript"/>
        <sz val="8"/>
        <rFont val="ＭＳ Ｐ明朝"/>
        <family val="1"/>
        <charset val="128"/>
      </rPr>
      <t>3</t>
    </r>
    <phoneticPr fontId="1"/>
  </si>
  <si>
    <t>ガラスくず・コンクリートくず</t>
    <phoneticPr fontId="1"/>
  </si>
  <si>
    <r>
      <t>t , m</t>
    </r>
    <r>
      <rPr>
        <vertAlign val="superscript"/>
        <sz val="8"/>
        <rFont val="ＭＳ Ｐ明朝"/>
        <family val="1"/>
        <charset val="128"/>
      </rPr>
      <t>3</t>
    </r>
    <phoneticPr fontId="1"/>
  </si>
  <si>
    <t>（                 ）</t>
    <phoneticPr fontId="1"/>
  </si>
  <si>
    <t>　      　　　（２）許可車輌番号</t>
    <phoneticPr fontId="1"/>
  </si>
  <si>
    <t xml:space="preserve">                「委託業務の内容」の必要な情報の欄に記入し、乙及び丙に通知しなければならない。</t>
    <phoneticPr fontId="1"/>
  </si>
  <si>
    <t xml:space="preserve">                  なお、性状等必要な情報に変更が生じた場合には、乙及び丙に文書等により通知しなければならない。</t>
    <phoneticPr fontId="1"/>
  </si>
  <si>
    <t xml:space="preserve">             ２． 丙は、委託廃棄物を処理するにあたり、中間処理後の最終処分先（再中間処理を行う場合は再中間処理施設も含む）についての必要な情報を</t>
    <phoneticPr fontId="1"/>
  </si>
  <si>
    <t>※</t>
    <phoneticPr fontId="1"/>
  </si>
  <si>
    <t xml:space="preserve">                ｢丙での中間処理後の最終処分（再生を含む）先（予定）」欄に記入し、甲に通知しなければならない。　</t>
    <phoneticPr fontId="1"/>
  </si>
  <si>
    <t>木くず(根株)</t>
  </si>
  <si>
    <t>ｂ）積替・保管施設に搬入する廃棄物の種類</t>
    <rPh sb="2" eb="3">
      <t>ツ</t>
    </rPh>
    <rPh sb="3" eb="4">
      <t>カ</t>
    </rPh>
    <rPh sb="5" eb="7">
      <t>ホカン</t>
    </rPh>
    <rPh sb="7" eb="9">
      <t>シセツ</t>
    </rPh>
    <rPh sb="10" eb="12">
      <t>ハンニュウ</t>
    </rPh>
    <rPh sb="14" eb="17">
      <t>ハイキブツ</t>
    </rPh>
    <rPh sb="18" eb="20">
      <t>シュルイ</t>
    </rPh>
    <phoneticPr fontId="1"/>
  </si>
  <si>
    <t>令和　4年　 8月　1日</t>
    <rPh sb="0" eb="2">
      <t>レイワ</t>
    </rPh>
    <rPh sb="4" eb="5">
      <t>ネン</t>
    </rPh>
    <rPh sb="8" eb="9">
      <t>ツキ</t>
    </rPh>
    <rPh sb="11" eb="12">
      <t>ヒ</t>
    </rPh>
    <phoneticPr fontId="1"/>
  </si>
  <si>
    <r>
      <t>t , m</t>
    </r>
    <r>
      <rPr>
        <vertAlign val="superscript"/>
        <sz val="8"/>
        <rFont val="ＭＳ Ｐ明朝"/>
        <family val="1"/>
        <charset val="128"/>
      </rPr>
      <t>3</t>
    </r>
    <r>
      <rPr>
        <sz val="8"/>
        <rFont val="ＭＳ Ｐ明朝"/>
        <family val="1"/>
        <charset val="128"/>
      </rPr>
      <t>/h</t>
    </r>
    <phoneticPr fontId="1"/>
  </si>
  <si>
    <t>Ⅱ．丙からの最終処分（委託）先　　安定型：安定型埋立処分場　管理型：管理型埋立処分場　遮断型：遮断型埋立処分場</t>
    <rPh sb="2" eb="3">
      <t>ヘイ</t>
    </rPh>
    <rPh sb="6" eb="8">
      <t>サイシュウ</t>
    </rPh>
    <rPh sb="8" eb="10">
      <t>ショブン</t>
    </rPh>
    <rPh sb="11" eb="13">
      <t>イタク</t>
    </rPh>
    <rPh sb="14" eb="15">
      <t>サキ</t>
    </rPh>
    <rPh sb="17" eb="20">
      <t>アンテイガタ</t>
    </rPh>
    <rPh sb="21" eb="24">
      <t>アンテイガタ</t>
    </rPh>
    <rPh sb="24" eb="25">
      <t>ウ</t>
    </rPh>
    <rPh sb="25" eb="26">
      <t>タ</t>
    </rPh>
    <rPh sb="26" eb="29">
      <t>ショブンジョウ</t>
    </rPh>
    <rPh sb="30" eb="33">
      <t>カンリガタ</t>
    </rPh>
    <rPh sb="34" eb="37">
      <t>カンリガタ</t>
    </rPh>
    <rPh sb="37" eb="38">
      <t>ウ</t>
    </rPh>
    <rPh sb="38" eb="39">
      <t>タ</t>
    </rPh>
    <rPh sb="39" eb="42">
      <t>ショブンジョウ</t>
    </rPh>
    <rPh sb="43" eb="46">
      <t>シャダンガタ</t>
    </rPh>
    <rPh sb="47" eb="50">
      <t>シャダンガタ</t>
    </rPh>
    <rPh sb="50" eb="52">
      <t>ウメタテ</t>
    </rPh>
    <rPh sb="52" eb="55">
      <t>ショブンジョウ</t>
    </rPh>
    <phoneticPr fontId="1"/>
  </si>
  <si>
    <t>積替・保管施設経由の有無　</t>
    <rPh sb="0" eb="1">
      <t>ツ</t>
    </rPh>
    <rPh sb="1" eb="2">
      <t>カ</t>
    </rPh>
    <rPh sb="3" eb="5">
      <t>ホカン</t>
    </rPh>
    <rPh sb="5" eb="7">
      <t>シセツ</t>
    </rPh>
    <rPh sb="7" eb="9">
      <t>ケイユ</t>
    </rPh>
    <rPh sb="10" eb="12">
      <t>ウム</t>
    </rPh>
    <phoneticPr fontId="1"/>
  </si>
  <si>
    <t>(　有　・　無　）</t>
    <rPh sb="2" eb="3">
      <t>アリ</t>
    </rPh>
    <rPh sb="6" eb="7">
      <t>ナ</t>
    </rPh>
    <phoneticPr fontId="1"/>
  </si>
  <si>
    <t>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</si>
</sst>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_ "/>
    <numFmt numFmtId="178" formatCode="[$-411]ggge&quot;年&quot;m&quot;月&quot;d&quot;日&quot;;@"/>
    <numFmt numFmtId="179" formatCode="#,##0.00_ "/>
    <numFmt numFmtId="180" formatCode="0.0_);[Red]\(0.0\)"/>
    <numFmt numFmtId="181" formatCode="0_);[Red]\(0\)"/>
    <numFmt numFmtId="182" formatCode="#,##0.0"/>
    <numFmt numFmtId="183" formatCode="0.00_);[Red]\(0.00\)"/>
    <numFmt numFmtId="184" formatCode="#,##0.0_);[Red]\(#,##0.0\)"/>
  </numFmts>
  <fonts count="22">
    <font>
      <sz val="11"/>
      <name val="ＭＳ Ｐ明朝"/>
      <family val="1"/>
      <charset val="128"/>
    </font>
    <font>
      <sz val="6"/>
      <name val="ＭＳ Ｐ明朝"/>
      <family val="1"/>
      <charset val="128"/>
    </font>
    <font>
      <sz val="10"/>
      <name val="ＭＳ Ｐ明朝"/>
      <family val="1"/>
      <charset val="128"/>
    </font>
    <font>
      <vertAlign val="superscript"/>
      <sz val="10"/>
      <name val="ＭＳ Ｐ明朝"/>
      <family val="1"/>
      <charset val="128"/>
    </font>
    <font>
      <sz val="8"/>
      <name val="ＭＳ Ｐ明朝"/>
      <family val="1"/>
      <charset val="128"/>
    </font>
    <font>
      <sz val="18"/>
      <name val="ＭＳ Ｐ明朝"/>
      <family val="1"/>
      <charset val="128"/>
    </font>
    <font>
      <u/>
      <sz val="11"/>
      <name val="ＭＳ Ｐ明朝"/>
      <family val="1"/>
      <charset val="128"/>
    </font>
    <font>
      <sz val="9"/>
      <name val="ＭＳ Ｐ明朝"/>
      <family val="1"/>
      <charset val="128"/>
    </font>
    <font>
      <b/>
      <sz val="18"/>
      <name val="ＭＳ Ｐ明朝"/>
      <family val="1"/>
      <charset val="128"/>
    </font>
    <font>
      <u/>
      <sz val="10"/>
      <name val="ＭＳ Ｐ明朝"/>
      <family val="1"/>
      <charset val="128"/>
    </font>
    <font>
      <sz val="7"/>
      <name val="ＭＳ Ｐ明朝"/>
      <family val="1"/>
      <charset val="128"/>
    </font>
    <font>
      <b/>
      <sz val="11"/>
      <name val="ＭＳ Ｐ明朝"/>
      <family val="1"/>
      <charset val="128"/>
    </font>
    <font>
      <vertAlign val="superscript"/>
      <sz val="8"/>
      <name val="ＭＳ Ｐ明朝"/>
      <family val="1"/>
      <charset val="128"/>
    </font>
    <font>
      <b/>
      <sz val="6"/>
      <name val="ＭＳ Ｐ明朝"/>
      <family val="1"/>
      <charset val="128"/>
    </font>
    <font>
      <b/>
      <sz val="10"/>
      <name val="ＭＳ Ｐ明朝"/>
      <family val="1"/>
      <charset val="128"/>
    </font>
    <font>
      <b/>
      <sz val="12"/>
      <name val="ＭＳ Ｐ明朝"/>
      <family val="1"/>
      <charset val="128"/>
    </font>
    <font>
      <sz val="12"/>
      <name val="ＭＳ Ｐ明朝"/>
      <family val="1"/>
      <charset val="128"/>
    </font>
    <font>
      <sz val="9.5"/>
      <name val="ＭＳ Ｐ明朝"/>
      <family val="1"/>
      <charset val="128"/>
    </font>
    <font>
      <sz val="9"/>
      <color indexed="81"/>
      <name val="ＭＳ Ｐゴシック"/>
      <family val="3"/>
      <charset val="128"/>
    </font>
    <font>
      <b/>
      <sz val="9"/>
      <color indexed="81"/>
      <name val="ＭＳ Ｐゴシック"/>
      <family val="3"/>
      <charset val="128"/>
    </font>
    <font>
      <sz val="9"/>
      <color indexed="81"/>
      <name val="MS P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5" tint="0.79998168889431442"/>
        <bgColor indexed="64"/>
      </patternFill>
    </fill>
  </fills>
  <borders count="21">
    <border>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dotted">
        <color indexed="64"/>
      </right>
      <top style="thin">
        <color indexed="64"/>
      </top>
      <bottom/>
      <diagonal/>
    </border>
    <border>
      <left/>
      <right style="dotted">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auto="1"/>
      </left>
      <right/>
      <top/>
      <bottom/>
      <diagonal/>
    </border>
    <border>
      <left style="medium">
        <color indexed="64"/>
      </left>
      <right/>
      <top style="thin">
        <color indexed="64"/>
      </top>
      <bottom/>
      <diagonal/>
    </border>
    <border>
      <left style="medium">
        <color indexed="64"/>
      </left>
      <right/>
      <top/>
      <bottom/>
      <diagonal/>
    </border>
  </borders>
  <cellStyleXfs count="1">
    <xf numFmtId="0" fontId="0" fillId="0" borderId="0"/>
  </cellStyleXfs>
  <cellXfs count="328">
    <xf numFmtId="0" fontId="0" fillId="0" borderId="0" xfId="0"/>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vertical="center"/>
    </xf>
    <xf numFmtId="0" fontId="2" fillId="0" borderId="0" xfId="0" applyFont="1"/>
    <xf numFmtId="0" fontId="1" fillId="0" borderId="0" xfId="0" applyFont="1"/>
    <xf numFmtId="0" fontId="1" fillId="0" borderId="0" xfId="0" applyFont="1" applyAlignment="1">
      <alignment horizontal="right"/>
    </xf>
    <xf numFmtId="0" fontId="1" fillId="0" borderId="0" xfId="0" applyFont="1" applyAlignment="1">
      <alignment horizontal="left"/>
    </xf>
    <xf numFmtId="0" fontId="1" fillId="0" borderId="1" xfId="0" applyFont="1" applyBorder="1" applyAlignment="1">
      <alignment horizontal="right"/>
    </xf>
    <xf numFmtId="0" fontId="1" fillId="0" borderId="1" xfId="0" applyFont="1" applyBorder="1" applyAlignment="1">
      <alignment horizontal="left"/>
    </xf>
    <xf numFmtId="0" fontId="1" fillId="0" borderId="1" xfId="0" applyFont="1" applyBorder="1"/>
    <xf numFmtId="0" fontId="0" fillId="0" borderId="6" xfId="0" applyBorder="1" applyAlignment="1">
      <alignment vertical="center"/>
    </xf>
    <xf numFmtId="0" fontId="0" fillId="0" borderId="5" xfId="0" applyBorder="1" applyAlignment="1">
      <alignment vertical="center"/>
    </xf>
    <xf numFmtId="0" fontId="0" fillId="0" borderId="3" xfId="0" applyBorder="1" applyAlignment="1">
      <alignment vertical="center"/>
    </xf>
    <xf numFmtId="0" fontId="0" fillId="0" borderId="0" xfId="0" applyAlignment="1">
      <alignment horizontal="center" vertical="center" wrapText="1"/>
    </xf>
    <xf numFmtId="0" fontId="0" fillId="0" borderId="8" xfId="0" applyBorder="1" applyAlignment="1">
      <alignment vertical="center"/>
    </xf>
    <xf numFmtId="0" fontId="0" fillId="0" borderId="9" xfId="0" applyBorder="1"/>
    <xf numFmtId="0" fontId="0" fillId="0" borderId="10" xfId="0" applyBorder="1" applyAlignment="1">
      <alignment vertical="center"/>
    </xf>
    <xf numFmtId="0" fontId="2" fillId="0" borderId="0" xfId="0" applyFont="1" applyAlignment="1">
      <alignment vertical="center"/>
    </xf>
    <xf numFmtId="0" fontId="5"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distributed" vertical="center"/>
    </xf>
    <xf numFmtId="0" fontId="2" fillId="0" borderId="0" xfId="0" applyFont="1" applyAlignment="1">
      <alignment horizontal="distributed"/>
    </xf>
    <xf numFmtId="0" fontId="2" fillId="0" borderId="0" xfId="0" quotePrefix="1" applyFont="1" applyAlignment="1">
      <alignment horizontal="center" vertical="center"/>
    </xf>
    <xf numFmtId="0" fontId="2" fillId="0" borderId="1" xfId="0" applyFont="1" applyBorder="1" applyAlignment="1">
      <alignment vertical="center"/>
    </xf>
    <xf numFmtId="0" fontId="2" fillId="0" borderId="11" xfId="0" applyFont="1" applyBorder="1" applyAlignment="1">
      <alignment vertical="center"/>
    </xf>
    <xf numFmtId="0" fontId="2" fillId="0" borderId="0" xfId="0" applyFont="1" applyAlignment="1">
      <alignment horizontal="left" vertical="center"/>
    </xf>
    <xf numFmtId="0" fontId="2" fillId="0" borderId="8"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10" fillId="0" borderId="8" xfId="0" applyFont="1" applyBorder="1" applyAlignment="1">
      <alignment vertical="center"/>
    </xf>
    <xf numFmtId="0" fontId="10" fillId="0" borderId="1" xfId="0" applyFont="1" applyBorder="1" applyAlignment="1">
      <alignment vertical="center"/>
    </xf>
    <xf numFmtId="0" fontId="10" fillId="0" borderId="6" xfId="0" applyFont="1" applyBorder="1" applyAlignment="1">
      <alignment vertical="center"/>
    </xf>
    <xf numFmtId="0" fontId="0" fillId="0" borderId="7" xfId="0" applyBorder="1" applyAlignment="1">
      <alignment vertical="center"/>
    </xf>
    <xf numFmtId="0" fontId="2" fillId="0" borderId="3" xfId="0" applyFont="1" applyBorder="1" applyAlignment="1">
      <alignment vertical="center"/>
    </xf>
    <xf numFmtId="0" fontId="0" fillId="0" borderId="4" xfId="0" applyBorder="1" applyAlignment="1">
      <alignment vertical="center"/>
    </xf>
    <xf numFmtId="0" fontId="2" fillId="0" borderId="13" xfId="0" applyFont="1" applyBorder="1" applyAlignment="1">
      <alignment vertical="center"/>
    </xf>
    <xf numFmtId="0" fontId="0" fillId="0" borderId="13" xfId="0" applyBorder="1" applyAlignment="1">
      <alignment vertical="center"/>
    </xf>
    <xf numFmtId="178" fontId="2" fillId="0" borderId="11" xfId="0" applyNumberFormat="1" applyFont="1" applyBorder="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distributed" vertical="center"/>
    </xf>
    <xf numFmtId="0" fontId="11" fillId="0" borderId="0" xfId="0" applyFont="1" applyAlignment="1">
      <alignment horizontal="distributed" vertical="center" indent="1"/>
    </xf>
    <xf numFmtId="0" fontId="8" fillId="0" borderId="0" xfId="0" applyFont="1" applyAlignment="1">
      <alignment horizontal="center" vertical="center"/>
    </xf>
    <xf numFmtId="0" fontId="4" fillId="0" borderId="0" xfId="0" applyFont="1" applyAlignment="1">
      <alignment horizontal="distributed" vertical="center"/>
    </xf>
    <xf numFmtId="0" fontId="0" fillId="0" borderId="2" xfId="0" applyBorder="1" applyAlignment="1">
      <alignment horizontal="center" vertical="center" wrapText="1"/>
    </xf>
    <xf numFmtId="0" fontId="4" fillId="0" borderId="0" xfId="0" applyFont="1"/>
    <xf numFmtId="0" fontId="4" fillId="0" borderId="0" xfId="0" applyFont="1" applyAlignment="1">
      <alignment horizontal="center"/>
    </xf>
    <xf numFmtId="0" fontId="4" fillId="0" borderId="0" xfId="0" applyFont="1" applyAlignment="1">
      <alignment vertical="center"/>
    </xf>
    <xf numFmtId="0" fontId="1" fillId="0" borderId="0" xfId="0" applyFont="1" applyAlignment="1">
      <alignment vertical="center"/>
    </xf>
    <xf numFmtId="0" fontId="1" fillId="0" borderId="0" xfId="0" applyFont="1" applyAlignment="1">
      <alignment horizontal="center"/>
    </xf>
    <xf numFmtId="0" fontId="13" fillId="0" borderId="0" xfId="0" applyFont="1" applyAlignment="1">
      <alignment horizontal="left"/>
    </xf>
    <xf numFmtId="0" fontId="1" fillId="0" borderId="5" xfId="0" applyFont="1" applyBorder="1"/>
    <xf numFmtId="0" fontId="1" fillId="0" borderId="8" xfId="0" applyFont="1" applyBorder="1"/>
    <xf numFmtId="0" fontId="1" fillId="0" borderId="3" xfId="0" applyFont="1" applyBorder="1"/>
    <xf numFmtId="0" fontId="1" fillId="0" borderId="7" xfId="0" applyFont="1" applyBorder="1"/>
    <xf numFmtId="0" fontId="1" fillId="0" borderId="2" xfId="0" applyFont="1" applyBorder="1"/>
    <xf numFmtId="0" fontId="1" fillId="0" borderId="4" xfId="0" applyFont="1" applyBorder="1"/>
    <xf numFmtId="0" fontId="4" fillId="0" borderId="0" xfId="0" applyFont="1" applyAlignment="1">
      <alignment horizontal="center" vertical="center"/>
    </xf>
    <xf numFmtId="0" fontId="1" fillId="0" borderId="0" xfId="0" applyFont="1" applyAlignment="1">
      <alignment vertical="center" wrapText="1"/>
    </xf>
    <xf numFmtId="0" fontId="1" fillId="0" borderId="2" xfId="0" applyFont="1" applyBorder="1" applyAlignment="1">
      <alignment vertical="center" wrapText="1"/>
    </xf>
    <xf numFmtId="0" fontId="2" fillId="0" borderId="0" xfId="0" applyFont="1" applyAlignment="1">
      <alignment horizontal="center" vertical="center"/>
    </xf>
    <xf numFmtId="0" fontId="2" fillId="0" borderId="5" xfId="0" applyFont="1" applyBorder="1" applyAlignment="1">
      <alignment horizontal="left" vertical="center"/>
    </xf>
    <xf numFmtId="0" fontId="0" fillId="0" borderId="5" xfId="0" applyBorder="1" applyAlignment="1">
      <alignment horizontal="center" vertical="center"/>
    </xf>
    <xf numFmtId="0" fontId="2" fillId="0" borderId="5" xfId="0" applyFont="1" applyBorder="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16" fillId="0" borderId="0" xfId="0" applyFont="1"/>
    <xf numFmtId="0" fontId="2" fillId="0" borderId="0" xfId="0" applyFont="1" applyAlignment="1">
      <alignment horizontal="center"/>
    </xf>
    <xf numFmtId="0" fontId="4" fillId="0" borderId="0" xfId="0" quotePrefix="1" applyFont="1" applyAlignment="1">
      <alignment horizontal="center" vertical="center"/>
    </xf>
    <xf numFmtId="0" fontId="4" fillId="0" borderId="7" xfId="0" applyFont="1" applyBorder="1" applyAlignment="1">
      <alignment vertical="center"/>
    </xf>
    <xf numFmtId="0" fontId="4" fillId="0" borderId="7" xfId="0" applyFont="1" applyBorder="1" applyAlignment="1">
      <alignment horizontal="right" vertical="center"/>
    </xf>
    <xf numFmtId="0" fontId="4" fillId="0" borderId="2" xfId="0" applyFont="1" applyBorder="1" applyAlignment="1">
      <alignment horizontal="right"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2" fillId="0" borderId="0" xfId="0" applyFont="1" applyAlignment="1">
      <alignment horizontal="left" vertical="center" indent="1"/>
    </xf>
    <xf numFmtId="0" fontId="4" fillId="0" borderId="0" xfId="0" applyFont="1" applyAlignment="1">
      <alignment horizontal="center" vertical="center" shrinkToFit="1"/>
    </xf>
    <xf numFmtId="0" fontId="0" fillId="0" borderId="8" xfId="0" applyBorder="1"/>
    <xf numFmtId="180" fontId="4" fillId="0" borderId="6" xfId="0" applyNumberFormat="1" applyFont="1" applyBorder="1" applyAlignment="1">
      <alignment vertical="center"/>
    </xf>
    <xf numFmtId="180" fontId="4" fillId="0" borderId="8" xfId="0" applyNumberFormat="1" applyFont="1" applyBorder="1" applyAlignment="1">
      <alignment vertical="center"/>
    </xf>
    <xf numFmtId="0" fontId="4" fillId="0" borderId="8" xfId="0" applyFont="1" applyBorder="1" applyAlignment="1">
      <alignment horizontal="center" vertical="center"/>
    </xf>
    <xf numFmtId="0" fontId="4" fillId="0" borderId="4" xfId="0" applyFont="1" applyBorder="1"/>
    <xf numFmtId="0" fontId="0" fillId="0" borderId="11" xfId="0" applyBorder="1" applyAlignment="1">
      <alignment vertical="center"/>
    </xf>
    <xf numFmtId="0" fontId="14" fillId="0" borderId="0" xfId="0" applyFont="1" applyAlignment="1">
      <alignment horizont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2" fillId="0" borderId="12" xfId="0" applyFont="1" applyBorder="1" applyAlignment="1">
      <alignment horizontal="left" vertical="center" indent="1"/>
    </xf>
    <xf numFmtId="0" fontId="2" fillId="0" borderId="11" xfId="0" applyFont="1" applyBorder="1" applyAlignment="1">
      <alignment horizontal="left" vertical="center" indent="1"/>
    </xf>
    <xf numFmtId="0" fontId="1" fillId="0" borderId="6" xfId="0" applyFont="1" applyBorder="1"/>
    <xf numFmtId="0" fontId="7" fillId="0" borderId="0" xfId="0" applyFont="1" applyAlignment="1">
      <alignment horizontal="center" vertical="center"/>
    </xf>
    <xf numFmtId="0" fontId="11" fillId="0" borderId="0" xfId="0" applyFont="1" applyAlignment="1">
      <alignment vertical="center" wrapText="1"/>
    </xf>
    <xf numFmtId="0" fontId="11" fillId="0" borderId="2" xfId="0" applyFont="1" applyBorder="1" applyAlignment="1">
      <alignment vertical="center" wrapText="1"/>
    </xf>
    <xf numFmtId="0" fontId="0" fillId="0" borderId="18" xfId="0" applyBorder="1"/>
    <xf numFmtId="0" fontId="2" fillId="0" borderId="18" xfId="0" applyFont="1" applyBorder="1" applyAlignment="1">
      <alignment vertical="center"/>
    </xf>
    <xf numFmtId="0" fontId="0" fillId="0" borderId="18" xfId="0" applyBorder="1" applyAlignment="1">
      <alignment vertical="center"/>
    </xf>
    <xf numFmtId="0" fontId="0" fillId="0" borderId="19" xfId="0" applyBorder="1"/>
    <xf numFmtId="0" fontId="0" fillId="0" borderId="20" xfId="0" applyBorder="1"/>
    <xf numFmtId="0" fontId="2" fillId="0" borderId="20" xfId="0" applyFont="1" applyBorder="1" applyAlignment="1">
      <alignment vertical="center"/>
    </xf>
    <xf numFmtId="0" fontId="2" fillId="0" borderId="10" xfId="0" applyFont="1" applyBorder="1" applyAlignment="1">
      <alignment vertical="center"/>
    </xf>
    <xf numFmtId="0" fontId="0" fillId="0" borderId="20" xfId="0" applyBorder="1" applyAlignment="1">
      <alignment vertical="center"/>
    </xf>
    <xf numFmtId="0" fontId="4" fillId="0" borderId="4" xfId="0" applyFont="1" applyBorder="1" applyAlignment="1">
      <alignment vertical="center"/>
    </xf>
    <xf numFmtId="0" fontId="11" fillId="0" borderId="0" xfId="0" applyFont="1" applyAlignment="1">
      <alignment horizontal="center" vertical="center" wrapText="1"/>
    </xf>
    <xf numFmtId="0" fontId="2"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distributed" vertical="center"/>
    </xf>
    <xf numFmtId="0" fontId="0" fillId="0" borderId="0" xfId="0" applyAlignment="1">
      <alignment horizontal="left" vertical="center"/>
    </xf>
    <xf numFmtId="0" fontId="4" fillId="0" borderId="0" xfId="0" applyFont="1" applyAlignment="1">
      <alignment horizontal="left" vertical="center"/>
    </xf>
    <xf numFmtId="0" fontId="8" fillId="0" borderId="0" xfId="0" applyFont="1" applyAlignment="1">
      <alignment horizontal="center" vertical="center"/>
    </xf>
    <xf numFmtId="178" fontId="0" fillId="0" borderId="0" xfId="0" applyNumberFormat="1" applyAlignment="1" applyProtection="1">
      <alignment horizontal="center" vertical="center"/>
      <protection locked="0"/>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6" fillId="0" borderId="0" xfId="0" applyFont="1" applyAlignment="1">
      <alignment horizontal="center" vertical="top"/>
    </xf>
    <xf numFmtId="0" fontId="11" fillId="0" borderId="0" xfId="0" applyFont="1" applyAlignment="1" applyProtection="1">
      <alignment horizontal="distributed" vertical="center" shrinkToFit="1"/>
      <protection locked="0"/>
    </xf>
    <xf numFmtId="0" fontId="11" fillId="0" borderId="0" xfId="0" applyFont="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0" xfId="0" applyAlignment="1" applyProtection="1">
      <alignment vertical="center" shrinkToFit="1"/>
      <protection locked="0"/>
    </xf>
    <xf numFmtId="0" fontId="2" fillId="0" borderId="0" xfId="0" applyFont="1" applyAlignment="1">
      <alignment horizontal="center" vertical="center" shrinkToFit="1"/>
    </xf>
    <xf numFmtId="0" fontId="11" fillId="0" borderId="0" xfId="0" applyFont="1" applyAlignment="1" applyProtection="1">
      <alignment vertical="center" shrinkToFit="1"/>
      <protection locked="0"/>
    </xf>
    <xf numFmtId="0" fontId="0" fillId="0" borderId="1" xfId="0" applyBorder="1" applyAlignment="1">
      <alignment horizontal="left" vertical="center"/>
    </xf>
    <xf numFmtId="0" fontId="0" fillId="0" borderId="8" xfId="0" applyBorder="1" applyAlignment="1">
      <alignment horizontal="center" vertical="center"/>
    </xf>
    <xf numFmtId="0" fontId="0" fillId="0" borderId="8" xfId="0" applyBorder="1" applyAlignment="1">
      <alignment horizontal="left" vertical="center"/>
    </xf>
    <xf numFmtId="0" fontId="1" fillId="0" borderId="12"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14"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2" fillId="0" borderId="0" xfId="0" applyFont="1" applyAlignment="1">
      <alignment horizontal="left"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1" fillId="0" borderId="12"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13" xfId="0" applyFont="1" applyBorder="1" applyAlignment="1" applyProtection="1">
      <alignment horizontal="center"/>
      <protection locked="0"/>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indent="1"/>
    </xf>
    <xf numFmtId="0" fontId="2" fillId="0" borderId="11" xfId="0" applyFont="1" applyBorder="1" applyAlignment="1">
      <alignment horizontal="left" vertical="center" indent="1"/>
    </xf>
    <xf numFmtId="0" fontId="2" fillId="0" borderId="13" xfId="0" applyFont="1" applyBorder="1" applyAlignment="1">
      <alignment horizontal="left" vertical="center" indent="1"/>
    </xf>
    <xf numFmtId="0" fontId="2" fillId="0" borderId="1" xfId="0" applyFont="1" applyBorder="1" applyAlignment="1" applyProtection="1">
      <alignment horizontal="left" vertical="center" indent="1" shrinkToFit="1"/>
      <protection locked="0"/>
    </xf>
    <xf numFmtId="0" fontId="2" fillId="0" borderId="11" xfId="0" applyFont="1" applyBorder="1" applyAlignment="1" applyProtection="1">
      <alignment horizontal="left" vertical="center" indent="1" shrinkToFit="1"/>
      <protection locked="0"/>
    </xf>
    <xf numFmtId="178" fontId="2" fillId="0" borderId="11" xfId="0" applyNumberFormat="1" applyFont="1" applyBorder="1" applyAlignment="1" applyProtection="1">
      <alignment horizontal="right" vertical="center" shrinkToFit="1"/>
      <protection locked="0"/>
    </xf>
    <xf numFmtId="178" fontId="2" fillId="0" borderId="11" xfId="0" applyNumberFormat="1" applyFont="1"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6"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7" fillId="0" borderId="6" xfId="0" applyFont="1" applyBorder="1" applyAlignment="1">
      <alignment horizontal="center"/>
    </xf>
    <xf numFmtId="0" fontId="7" fillId="0" borderId="8" xfId="0" applyFont="1" applyBorder="1" applyAlignment="1">
      <alignment horizontal="center"/>
    </xf>
    <xf numFmtId="0" fontId="7" fillId="0" borderId="7" xfId="0" applyFont="1" applyBorder="1" applyAlignment="1">
      <alignment horizontal="center"/>
    </xf>
    <xf numFmtId="176" fontId="4" fillId="0" borderId="6"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3" xfId="0" applyNumberFormat="1" applyFont="1" applyBorder="1" applyAlignment="1">
      <alignment horizontal="right" vertical="center"/>
    </xf>
    <xf numFmtId="176" fontId="4" fillId="0" borderId="1" xfId="0" applyNumberFormat="1" applyFont="1" applyBorder="1" applyAlignment="1">
      <alignment horizontal="righ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2" xfId="0" applyFont="1" applyBorder="1" applyAlignment="1">
      <alignment horizontal="center" vertical="center" shrinkToFi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3" fontId="4" fillId="0" borderId="3" xfId="0" applyNumberFormat="1" applyFont="1" applyBorder="1" applyAlignment="1">
      <alignment horizontal="center"/>
    </xf>
    <xf numFmtId="3" fontId="4" fillId="0" borderId="1" xfId="0" applyNumberFormat="1" applyFont="1" applyBorder="1" applyAlignment="1">
      <alignment horizontal="center"/>
    </xf>
    <xf numFmtId="184" fontId="4" fillId="0" borderId="3" xfId="0" applyNumberFormat="1" applyFont="1" applyBorder="1" applyAlignment="1" applyProtection="1">
      <alignment horizontal="center" vertical="center"/>
      <protection locked="0"/>
    </xf>
    <xf numFmtId="184" fontId="4" fillId="0" borderId="1" xfId="0" applyNumberFormat="1" applyFont="1" applyBorder="1" applyAlignment="1" applyProtection="1">
      <alignment horizontal="center" vertical="center"/>
      <protection locked="0"/>
    </xf>
    <xf numFmtId="0" fontId="7" fillId="0" borderId="3" xfId="0" applyFont="1" applyBorder="1" applyAlignment="1">
      <alignment horizontal="center" vertical="top"/>
    </xf>
    <xf numFmtId="0" fontId="7" fillId="0" borderId="1" xfId="0" applyFont="1" applyBorder="1" applyAlignment="1">
      <alignment horizontal="center" vertical="top"/>
    </xf>
    <xf numFmtId="0" fontId="7" fillId="0" borderId="4" xfId="0" applyFont="1" applyBorder="1" applyAlignment="1">
      <alignment horizontal="center" vertical="top"/>
    </xf>
    <xf numFmtId="0" fontId="4" fillId="0" borderId="16" xfId="0" applyFont="1" applyBorder="1" applyAlignment="1">
      <alignment horizontal="center" vertical="center" shrinkToFit="1"/>
    </xf>
    <xf numFmtId="177" fontId="4" fillId="0" borderId="3" xfId="0" applyNumberFormat="1" applyFont="1" applyBorder="1" applyAlignment="1">
      <alignment horizontal="right" vertical="center"/>
    </xf>
    <xf numFmtId="177" fontId="4" fillId="0" borderId="1" xfId="0" applyNumberFormat="1" applyFont="1" applyBorder="1" applyAlignment="1">
      <alignment horizontal="right" vertical="center"/>
    </xf>
    <xf numFmtId="0" fontId="4" fillId="0" borderId="15"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4" fillId="0" borderId="15" xfId="0" applyFont="1" applyBorder="1" applyAlignment="1">
      <alignment horizontal="center" vertical="center" shrinkToFit="1"/>
    </xf>
    <xf numFmtId="0" fontId="7" fillId="0" borderId="1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3" fontId="4" fillId="0" borderId="3" xfId="0" applyNumberFormat="1" applyFont="1" applyBorder="1" applyAlignment="1">
      <alignment horizontal="right"/>
    </xf>
    <xf numFmtId="3" fontId="4" fillId="0" borderId="1" xfId="0" applyNumberFormat="1" applyFont="1" applyBorder="1" applyAlignment="1">
      <alignment horizontal="right"/>
    </xf>
    <xf numFmtId="0" fontId="10" fillId="0" borderId="16" xfId="0" applyFont="1" applyBorder="1" applyAlignment="1">
      <alignment horizontal="distributed" vertical="center" textRotation="255" wrapText="1"/>
    </xf>
    <xf numFmtId="0" fontId="10" fillId="0" borderId="17" xfId="0" applyFont="1" applyBorder="1" applyAlignment="1">
      <alignment horizontal="distributed" vertical="center" textRotation="255"/>
    </xf>
    <xf numFmtId="0" fontId="10" fillId="0" borderId="15" xfId="0" applyFont="1" applyBorder="1" applyAlignment="1">
      <alignment horizontal="distributed" vertical="center" textRotation="255"/>
    </xf>
    <xf numFmtId="176" fontId="4" fillId="0" borderId="5" xfId="0" applyNumberFormat="1" applyFont="1" applyBorder="1" applyAlignment="1">
      <alignment horizontal="center" vertical="center"/>
    </xf>
    <xf numFmtId="176" fontId="4" fillId="0" borderId="0" xfId="0" applyNumberFormat="1" applyFont="1" applyAlignment="1">
      <alignment horizontal="center" vertical="center"/>
    </xf>
    <xf numFmtId="180" fontId="4" fillId="0" borderId="3" xfId="0" applyNumberFormat="1" applyFont="1" applyBorder="1" applyAlignment="1">
      <alignment horizontal="right" vertical="center"/>
    </xf>
    <xf numFmtId="180" fontId="4" fillId="0" borderId="1" xfId="0" applyNumberFormat="1" applyFont="1" applyBorder="1" applyAlignment="1">
      <alignment horizontal="right" vertical="center"/>
    </xf>
    <xf numFmtId="176" fontId="4" fillId="0" borderId="3" xfId="0" applyNumberFormat="1" applyFont="1" applyBorder="1" applyAlignment="1">
      <alignment horizontal="center" vertical="center"/>
    </xf>
    <xf numFmtId="176" fontId="4" fillId="0" borderId="1" xfId="0" applyNumberFormat="1"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4" fillId="0" borderId="16" xfId="0" applyFont="1" applyBorder="1" applyAlignment="1">
      <alignment horizontal="center" vertical="center"/>
    </xf>
    <xf numFmtId="0" fontId="10" fillId="0" borderId="16" xfId="0" applyFont="1" applyBorder="1" applyAlignment="1">
      <alignment horizontal="center" vertical="center" textRotation="255"/>
    </xf>
    <xf numFmtId="0" fontId="10" fillId="0" borderId="17" xfId="0" applyFont="1" applyBorder="1" applyAlignment="1">
      <alignment horizontal="center" vertical="center" textRotation="255"/>
    </xf>
    <xf numFmtId="0" fontId="10" fillId="0" borderId="15" xfId="0" applyFont="1" applyBorder="1" applyAlignment="1">
      <alignment horizontal="center" vertical="center" textRotation="255"/>
    </xf>
    <xf numFmtId="181" fontId="4" fillId="0" borderId="3" xfId="0" applyNumberFormat="1" applyFont="1" applyBorder="1" applyAlignment="1">
      <alignment horizontal="right" vertical="center"/>
    </xf>
    <xf numFmtId="181" fontId="4" fillId="0" borderId="1" xfId="0" applyNumberFormat="1" applyFont="1" applyBorder="1" applyAlignment="1">
      <alignment horizontal="right" vertical="center"/>
    </xf>
    <xf numFmtId="0" fontId="1" fillId="0" borderId="16" xfId="0" applyFont="1" applyBorder="1" applyAlignment="1">
      <alignment horizontal="center" vertical="center" textRotation="255"/>
    </xf>
    <xf numFmtId="0" fontId="0" fillId="0" borderId="15" xfId="0" applyBorder="1"/>
    <xf numFmtId="0" fontId="7" fillId="0" borderId="6" xfId="0" applyFont="1" applyBorder="1" applyAlignment="1">
      <alignment horizontal="distributed" vertical="center"/>
    </xf>
    <xf numFmtId="0" fontId="7" fillId="0" borderId="8" xfId="0" applyFont="1" applyBorder="1" applyAlignment="1">
      <alignment horizontal="distributed" vertical="center"/>
    </xf>
    <xf numFmtId="0" fontId="7" fillId="0" borderId="7" xfId="0" applyFont="1" applyBorder="1" applyAlignment="1">
      <alignment horizontal="distributed" vertical="center"/>
    </xf>
    <xf numFmtId="0" fontId="7" fillId="0" borderId="3" xfId="0" applyFont="1" applyBorder="1" applyAlignment="1">
      <alignment horizontal="distributed" vertical="center" textRotation="255"/>
    </xf>
    <xf numFmtId="0" fontId="7" fillId="0" borderId="1" xfId="0" applyFont="1" applyBorder="1" applyAlignment="1">
      <alignment horizontal="distributed" vertical="center" textRotation="255"/>
    </xf>
    <xf numFmtId="0" fontId="7" fillId="0" borderId="4" xfId="0" applyFont="1" applyBorder="1" applyAlignment="1">
      <alignment horizontal="distributed" vertical="center" textRotation="255"/>
    </xf>
    <xf numFmtId="3" fontId="4" fillId="0" borderId="3" xfId="0" applyNumberFormat="1" applyFont="1" applyBorder="1" applyAlignment="1">
      <alignment horizontal="right" vertical="center"/>
    </xf>
    <xf numFmtId="3" fontId="4" fillId="0" borderId="1" xfId="0" applyNumberFormat="1" applyFont="1" applyBorder="1" applyAlignment="1">
      <alignment horizontal="right" vertical="center"/>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182" fontId="4" fillId="0" borderId="12" xfId="0" applyNumberFormat="1" applyFont="1" applyBorder="1" applyAlignment="1">
      <alignment horizontal="right" vertical="center"/>
    </xf>
    <xf numFmtId="182" fontId="4" fillId="0" borderId="11" xfId="0" applyNumberFormat="1" applyFont="1" applyBorder="1" applyAlignment="1">
      <alignment horizontal="right" vertical="center"/>
    </xf>
    <xf numFmtId="0" fontId="10" fillId="0" borderId="14" xfId="0" applyFont="1" applyBorder="1" applyAlignment="1">
      <alignment horizontal="distributed" vertical="center" textRotation="255"/>
    </xf>
    <xf numFmtId="0" fontId="0" fillId="0" borderId="7"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4" fillId="0" borderId="7" xfId="0" applyFont="1" applyBorder="1"/>
    <xf numFmtId="0" fontId="4" fillId="0" borderId="4" xfId="0" applyFont="1" applyBorder="1"/>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left" vertical="center"/>
    </xf>
    <xf numFmtId="0" fontId="2" fillId="0" borderId="16" xfId="0" applyFont="1" applyBorder="1" applyAlignment="1">
      <alignment horizontal="center"/>
    </xf>
    <xf numFmtId="0" fontId="2" fillId="0" borderId="15" xfId="0" applyFont="1" applyBorder="1" applyAlignment="1">
      <alignment horizontal="center"/>
    </xf>
    <xf numFmtId="0" fontId="2" fillId="0" borderId="14" xfId="0" applyFont="1" applyBorder="1" applyAlignment="1">
      <alignment horizontal="center"/>
    </xf>
    <xf numFmtId="0" fontId="4" fillId="0" borderId="6" xfId="0" applyFont="1" applyBorder="1" applyAlignment="1">
      <alignment horizontal="right" vertical="center"/>
    </xf>
    <xf numFmtId="0" fontId="4" fillId="0" borderId="8" xfId="0" applyFont="1" applyBorder="1" applyAlignment="1">
      <alignment horizontal="right" vertical="center"/>
    </xf>
    <xf numFmtId="0" fontId="4" fillId="0" borderId="7" xfId="0" applyFont="1" applyBorder="1" applyAlignment="1">
      <alignment horizontal="right" vertical="center"/>
    </xf>
    <xf numFmtId="0" fontId="4" fillId="0" borderId="3" xfId="0" applyFont="1" applyBorder="1" applyAlignment="1">
      <alignment horizontal="right" vertical="center"/>
    </xf>
    <xf numFmtId="0" fontId="4" fillId="0" borderId="1" xfId="0" applyFont="1" applyBorder="1" applyAlignment="1">
      <alignment horizontal="right" vertical="center"/>
    </xf>
    <xf numFmtId="0" fontId="4" fillId="0" borderId="4" xfId="0" applyFont="1" applyBorder="1" applyAlignment="1">
      <alignment horizontal="right" vertical="center"/>
    </xf>
    <xf numFmtId="0" fontId="1" fillId="0" borderId="6"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7"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1"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14" fillId="0" borderId="0" xfId="0" applyFont="1" applyAlignment="1">
      <alignment horizontal="center"/>
    </xf>
    <xf numFmtId="178" fontId="0" fillId="2" borderId="0" xfId="0" applyNumberFormat="1" applyFill="1" applyAlignment="1" applyProtection="1">
      <alignment horizontal="right" vertical="center"/>
      <protection locked="0"/>
    </xf>
    <xf numFmtId="0" fontId="11" fillId="2" borderId="0" xfId="0" applyFont="1" applyFill="1" applyAlignment="1" applyProtection="1">
      <alignment horizontal="left" vertical="center" shrinkToFit="1"/>
      <protection locked="0"/>
    </xf>
    <xf numFmtId="0" fontId="0" fillId="2" borderId="0" xfId="0" applyFill="1" applyAlignment="1" applyProtection="1">
      <alignment horizontal="left" vertical="center" shrinkToFit="1"/>
      <protection locked="0"/>
    </xf>
    <xf numFmtId="0" fontId="0" fillId="2" borderId="0" xfId="0" applyFill="1" applyAlignment="1" applyProtection="1">
      <alignment vertical="center" shrinkToFit="1"/>
      <protection locked="0"/>
    </xf>
    <xf numFmtId="0" fontId="11" fillId="2" borderId="0" xfId="0" applyFont="1" applyFill="1" applyAlignment="1" applyProtection="1">
      <alignment vertical="center" shrinkToFit="1"/>
      <protection locked="0"/>
    </xf>
    <xf numFmtId="0" fontId="11" fillId="2" borderId="0" xfId="0" applyFont="1" applyFill="1" applyAlignment="1" applyProtection="1">
      <alignment horizontal="distributed" vertical="center" shrinkToFit="1"/>
      <protection locked="0"/>
    </xf>
    <xf numFmtId="0" fontId="2" fillId="3" borderId="0" xfId="0" applyFont="1" applyFill="1" applyAlignment="1">
      <alignment horizontal="center" vertical="center" shrinkToFit="1"/>
    </xf>
    <xf numFmtId="0" fontId="1" fillId="2" borderId="12"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protection locked="0"/>
    </xf>
    <xf numFmtId="0" fontId="1" fillId="2" borderId="11" xfId="0" applyFont="1" applyFill="1" applyBorder="1" applyAlignment="1" applyProtection="1">
      <alignment horizontal="center"/>
      <protection locked="0"/>
    </xf>
    <xf numFmtId="0" fontId="1" fillId="2" borderId="13" xfId="0" applyFont="1" applyFill="1" applyBorder="1" applyAlignment="1" applyProtection="1">
      <alignment horizontal="center"/>
      <protection locked="0"/>
    </xf>
    <xf numFmtId="178" fontId="2" fillId="2" borderId="11" xfId="0" applyNumberFormat="1" applyFont="1" applyFill="1" applyBorder="1" applyAlignment="1" applyProtection="1">
      <alignment horizontal="right" vertical="center" shrinkToFit="1"/>
      <protection locked="0"/>
    </xf>
    <xf numFmtId="178" fontId="2" fillId="2" borderId="11" xfId="0" applyNumberFormat="1" applyFont="1" applyFill="1" applyBorder="1" applyAlignment="1" applyProtection="1">
      <alignment horizontal="left" vertical="center" shrinkToFit="1"/>
      <protection locked="0"/>
    </xf>
    <xf numFmtId="0" fontId="0" fillId="2" borderId="11" xfId="0" applyFill="1" applyBorder="1" applyAlignment="1" applyProtection="1">
      <alignment horizontal="left" vertical="center" shrinkToFit="1"/>
      <protection locked="0"/>
    </xf>
    <xf numFmtId="0" fontId="2" fillId="2" borderId="1" xfId="0" applyFont="1" applyFill="1" applyBorder="1" applyAlignment="1" applyProtection="1">
      <alignment horizontal="left" vertical="center" indent="1" shrinkToFit="1"/>
      <protection locked="0"/>
    </xf>
    <xf numFmtId="0" fontId="2" fillId="2" borderId="11" xfId="0" applyFont="1" applyFill="1" applyBorder="1" applyAlignment="1" applyProtection="1">
      <alignment horizontal="left" vertical="center" indent="1" shrinkToFit="1"/>
      <protection locked="0"/>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3" fontId="4" fillId="0" borderId="5" xfId="0" applyNumberFormat="1" applyFont="1" applyBorder="1" applyAlignment="1">
      <alignment horizontal="right"/>
    </xf>
    <xf numFmtId="3" fontId="4" fillId="0" borderId="0" xfId="0" applyNumberFormat="1" applyFont="1" applyAlignment="1">
      <alignment horizontal="right"/>
    </xf>
    <xf numFmtId="183" fontId="4" fillId="2" borderId="5" xfId="0" applyNumberFormat="1" applyFont="1" applyFill="1" applyBorder="1" applyAlignment="1" applyProtection="1">
      <alignment horizontal="right" vertical="center"/>
      <protection locked="0"/>
    </xf>
    <xf numFmtId="183" fontId="4" fillId="2" borderId="0" xfId="0" applyNumberFormat="1" applyFont="1" applyFill="1" applyAlignment="1" applyProtection="1">
      <alignment horizontal="right" vertical="center"/>
      <protection locked="0"/>
    </xf>
    <xf numFmtId="183" fontId="4" fillId="2" borderId="3" xfId="0" applyNumberFormat="1" applyFont="1" applyFill="1" applyBorder="1" applyAlignment="1" applyProtection="1">
      <alignment horizontal="right" vertical="center"/>
      <protection locked="0"/>
    </xf>
    <xf numFmtId="183" fontId="4" fillId="2" borderId="1" xfId="0" applyNumberFormat="1" applyFont="1" applyFill="1" applyBorder="1" applyAlignment="1" applyProtection="1">
      <alignment horizontal="right" vertical="center"/>
      <protection locked="0"/>
    </xf>
    <xf numFmtId="180" fontId="4" fillId="2" borderId="3" xfId="0" applyNumberFormat="1" applyFont="1" applyFill="1" applyBorder="1" applyAlignment="1">
      <alignment horizontal="right" vertical="center"/>
    </xf>
    <xf numFmtId="180" fontId="4" fillId="2" borderId="1" xfId="0" applyNumberFormat="1" applyFont="1" applyFill="1" applyBorder="1" applyAlignment="1">
      <alignment horizontal="right" vertical="center"/>
    </xf>
    <xf numFmtId="179" fontId="4" fillId="0" borderId="3" xfId="0" applyNumberFormat="1" applyFont="1" applyBorder="1" applyAlignment="1">
      <alignment horizontal="right" vertical="center"/>
    </xf>
    <xf numFmtId="179" fontId="4" fillId="0" borderId="1" xfId="0" applyNumberFormat="1" applyFont="1" applyBorder="1" applyAlignment="1">
      <alignment horizontal="right" vertical="center"/>
    </xf>
    <xf numFmtId="176" fontId="4" fillId="0" borderId="3" xfId="0" applyNumberFormat="1" applyFont="1" applyBorder="1" applyAlignment="1">
      <alignment horizontal="right" vertical="center" shrinkToFit="1"/>
    </xf>
    <xf numFmtId="176" fontId="4" fillId="0" borderId="1" xfId="0" applyNumberFormat="1" applyFont="1" applyBorder="1" applyAlignment="1">
      <alignment horizontal="right" vertical="center" shrinkToFit="1"/>
    </xf>
    <xf numFmtId="180" fontId="4" fillId="2" borderId="3" xfId="0" applyNumberFormat="1" applyFont="1" applyFill="1" applyBorder="1" applyAlignment="1" applyProtection="1">
      <alignment horizontal="right" vertical="center"/>
      <protection locked="0"/>
    </xf>
    <xf numFmtId="180" fontId="4" fillId="2" borderId="1" xfId="0" applyNumberFormat="1" applyFont="1" applyFill="1" applyBorder="1" applyAlignment="1" applyProtection="1">
      <alignment horizontal="right" vertical="center"/>
      <protection locked="0"/>
    </xf>
    <xf numFmtId="0" fontId="7" fillId="4" borderId="14" xfId="0" applyFont="1" applyFill="1" applyBorder="1" applyAlignment="1" applyProtection="1">
      <alignment horizontal="center" vertical="center"/>
      <protection locked="0"/>
    </xf>
    <xf numFmtId="0" fontId="7" fillId="4" borderId="13" xfId="0" applyFont="1"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39</xdr:col>
      <xdr:colOff>38101</xdr:colOff>
      <xdr:row>0</xdr:row>
      <xdr:rowOff>47625</xdr:rowOff>
    </xdr:from>
    <xdr:to>
      <xdr:col>42</xdr:col>
      <xdr:colOff>164224</xdr:colOff>
      <xdr:row>6</xdr:row>
      <xdr:rowOff>76200</xdr:rowOff>
    </xdr:to>
    <xdr:sp macro="" textlink="">
      <xdr:nvSpPr>
        <xdr:cNvPr id="2158" name="Rectangle 9">
          <a:extLst>
            <a:ext uri="{FF2B5EF4-FFF2-40B4-BE49-F238E27FC236}">
              <a16:creationId xmlns:a16="http://schemas.microsoft.com/office/drawing/2014/main" id="{00000000-0008-0000-0000-00006E080000}"/>
            </a:ext>
          </a:extLst>
        </xdr:cNvPr>
        <xdr:cNvSpPr>
          <a:spLocks noChangeArrowheads="1"/>
        </xdr:cNvSpPr>
      </xdr:nvSpPr>
      <xdr:spPr bwMode="auto">
        <a:xfrm>
          <a:off x="9201808" y="47625"/>
          <a:ext cx="717330" cy="757730"/>
        </a:xfrm>
        <a:prstGeom prst="rect">
          <a:avLst/>
        </a:prstGeom>
        <a:solidFill>
          <a:srgbClr val="FFFFFF"/>
        </a:solidFill>
        <a:ln w="12700">
          <a:solidFill>
            <a:srgbClr val="000000"/>
          </a:solidFill>
          <a:prstDash val="sysDot"/>
          <a:miter lim="800000"/>
          <a:headEnd/>
          <a:tailEnd/>
        </a:ln>
      </xdr:spPr>
    </xdr:sp>
    <xdr:clientData/>
  </xdr:twoCellAnchor>
  <xdr:twoCellAnchor>
    <xdr:from>
      <xdr:col>40</xdr:col>
      <xdr:colOff>76856</xdr:colOff>
      <xdr:row>2</xdr:row>
      <xdr:rowOff>38756</xdr:rowOff>
    </xdr:from>
    <xdr:to>
      <xdr:col>41</xdr:col>
      <xdr:colOff>124481</xdr:colOff>
      <xdr:row>4</xdr:row>
      <xdr:rowOff>3285</xdr:rowOff>
    </xdr:to>
    <xdr:sp macro="" textlink="">
      <xdr:nvSpPr>
        <xdr:cNvPr id="1034" name="WordArt 10">
          <a:extLst>
            <a:ext uri="{FF2B5EF4-FFF2-40B4-BE49-F238E27FC236}">
              <a16:creationId xmlns:a16="http://schemas.microsoft.com/office/drawing/2014/main" id="{00000000-0008-0000-0000-00000A040000}"/>
            </a:ext>
          </a:extLst>
        </xdr:cNvPr>
        <xdr:cNvSpPr>
          <a:spLocks noChangeArrowheads="1" noChangeShapeType="1" noTextEdit="1"/>
        </xdr:cNvSpPr>
      </xdr:nvSpPr>
      <xdr:spPr bwMode="auto">
        <a:xfrm>
          <a:off x="9437632" y="321222"/>
          <a:ext cx="244694" cy="187873"/>
        </a:xfrm>
        <a:prstGeom prst="rect">
          <a:avLst/>
        </a:prstGeom>
      </xdr:spPr>
      <xdr:txBody>
        <a:bodyPr wrap="none" fromWordArt="1">
          <a:prstTxWarp prst="textPlain">
            <a:avLst>
              <a:gd name="adj" fmla="val 50000"/>
            </a:avLst>
          </a:prstTxWarp>
        </a:bodyPr>
        <a:lstStyle/>
        <a:p>
          <a:pPr algn="ctr" rtl="0"/>
          <a:r>
            <a:rPr lang="ja-JP" altLang="en-US" sz="1000" kern="10" spc="0">
              <a:ln w="9525">
                <a:solidFill>
                  <a:srgbClr val="000000"/>
                </a:solidFill>
                <a:round/>
                <a:headEnd/>
                <a:tailEnd/>
              </a:ln>
              <a:solidFill>
                <a:srgbClr val="FFFFFF"/>
              </a:solidFill>
              <a:effectLst/>
              <a:latin typeface="ＭＳ Ｐ明朝"/>
              <a:ea typeface="ＭＳ Ｐ明朝"/>
            </a:rPr>
            <a:t>収入</a:t>
          </a:r>
        </a:p>
        <a:p>
          <a:pPr algn="ctr" rtl="0"/>
          <a:r>
            <a:rPr lang="ja-JP" altLang="en-US" sz="1000" kern="10" spc="0">
              <a:ln w="9525">
                <a:solidFill>
                  <a:srgbClr val="000000"/>
                </a:solidFill>
                <a:round/>
                <a:headEnd/>
                <a:tailEnd/>
              </a:ln>
              <a:solidFill>
                <a:srgbClr val="FFFFFF"/>
              </a:solidFill>
              <a:effectLst/>
              <a:latin typeface="ＭＳ Ｐ明朝"/>
              <a:ea typeface="ＭＳ Ｐ明朝"/>
            </a:rPr>
            <a:t>印紙</a:t>
          </a:r>
        </a:p>
      </xdr:txBody>
    </xdr:sp>
    <xdr:clientData/>
  </xdr:twoCellAnchor>
  <xdr:twoCellAnchor>
    <xdr:from>
      <xdr:col>47</xdr:col>
      <xdr:colOff>171450</xdr:colOff>
      <xdr:row>16</xdr:row>
      <xdr:rowOff>21072</xdr:rowOff>
    </xdr:from>
    <xdr:to>
      <xdr:col>50</xdr:col>
      <xdr:colOff>142875</xdr:colOff>
      <xdr:row>17</xdr:row>
      <xdr:rowOff>95249</xdr:rowOff>
    </xdr:to>
    <xdr:sp macro="" textlink="">
      <xdr:nvSpPr>
        <xdr:cNvPr id="2160" name="AutoShape 26">
          <a:extLst>
            <a:ext uri="{FF2B5EF4-FFF2-40B4-BE49-F238E27FC236}">
              <a16:creationId xmlns:a16="http://schemas.microsoft.com/office/drawing/2014/main" id="{00000000-0008-0000-0000-000070080000}"/>
            </a:ext>
          </a:extLst>
        </xdr:cNvPr>
        <xdr:cNvSpPr>
          <a:spLocks noChangeArrowheads="1"/>
        </xdr:cNvSpPr>
      </xdr:nvSpPr>
      <xdr:spPr bwMode="auto">
        <a:xfrm>
          <a:off x="10210800" y="1907022"/>
          <a:ext cx="571500" cy="188477"/>
        </a:xfrm>
        <a:prstGeom prst="roundRect">
          <a:avLst>
            <a:gd name="adj" fmla="val 16667"/>
          </a:avLst>
        </a:prstGeom>
        <a:noFill/>
        <a:ln w="9525">
          <a:solidFill>
            <a:srgbClr val="000000"/>
          </a:solidFill>
          <a:round/>
          <a:headEnd/>
          <a:tailEnd/>
        </a:ln>
      </xdr:spPr>
    </xdr:sp>
    <xdr:clientData/>
  </xdr:twoCellAnchor>
  <xdr:twoCellAnchor>
    <xdr:from>
      <xdr:col>11</xdr:col>
      <xdr:colOff>125929</xdr:colOff>
      <xdr:row>162</xdr:row>
      <xdr:rowOff>6569</xdr:rowOff>
    </xdr:from>
    <xdr:to>
      <xdr:col>12</xdr:col>
      <xdr:colOff>125928</xdr:colOff>
      <xdr:row>162</xdr:row>
      <xdr:rowOff>141261</xdr:rowOff>
    </xdr:to>
    <xdr:sp macro="" textlink="">
      <xdr:nvSpPr>
        <xdr:cNvPr id="51" name="Oval 3">
          <a:extLst>
            <a:ext uri="{FF2B5EF4-FFF2-40B4-BE49-F238E27FC236}">
              <a16:creationId xmlns:a16="http://schemas.microsoft.com/office/drawing/2014/main" id="{00000000-0008-0000-0000-000033000000}"/>
            </a:ext>
          </a:extLst>
        </xdr:cNvPr>
        <xdr:cNvSpPr>
          <a:spLocks noChangeArrowheads="1"/>
        </xdr:cNvSpPr>
      </xdr:nvSpPr>
      <xdr:spPr bwMode="auto">
        <a:xfrm>
          <a:off x="2806067" y="20968138"/>
          <a:ext cx="197068" cy="134692"/>
        </a:xfrm>
        <a:prstGeom prst="ellipse">
          <a:avLst/>
        </a:prstGeom>
        <a:noFill/>
        <a:ln w="9525">
          <a:solidFill>
            <a:srgbClr val="000000"/>
          </a:solidFill>
          <a:round/>
          <a:headEnd/>
          <a:tailEnd/>
        </a:ln>
      </xdr:spPr>
    </xdr:sp>
    <xdr:clientData/>
  </xdr:twoCellAnchor>
  <xdr:twoCellAnchor>
    <xdr:from>
      <xdr:col>47</xdr:col>
      <xdr:colOff>133350</xdr:colOff>
      <xdr:row>62</xdr:row>
      <xdr:rowOff>40607</xdr:rowOff>
    </xdr:from>
    <xdr:to>
      <xdr:col>51</xdr:col>
      <xdr:colOff>19050</xdr:colOff>
      <xdr:row>63</xdr:row>
      <xdr:rowOff>97757</xdr:rowOff>
    </xdr:to>
    <xdr:sp macro="" textlink="">
      <xdr:nvSpPr>
        <xdr:cNvPr id="41" name="AutoShape 45">
          <a:extLst>
            <a:ext uri="{FF2B5EF4-FFF2-40B4-BE49-F238E27FC236}">
              <a16:creationId xmlns:a16="http://schemas.microsoft.com/office/drawing/2014/main" id="{00000000-0008-0000-0000-000029000000}"/>
            </a:ext>
          </a:extLst>
        </xdr:cNvPr>
        <xdr:cNvSpPr>
          <a:spLocks noChangeArrowheads="1"/>
        </xdr:cNvSpPr>
      </xdr:nvSpPr>
      <xdr:spPr bwMode="auto">
        <a:xfrm>
          <a:off x="10220325" y="7184357"/>
          <a:ext cx="685800" cy="171450"/>
        </a:xfrm>
        <a:prstGeom prst="roundRect">
          <a:avLst>
            <a:gd name="adj" fmla="val 16667"/>
          </a:avLst>
        </a:prstGeom>
        <a:noFill/>
        <a:ln w="9525">
          <a:solidFill>
            <a:srgbClr val="000000"/>
          </a:solidFill>
          <a:round/>
          <a:headEnd/>
          <a:tailEnd/>
        </a:ln>
      </xdr:spPr>
    </xdr:sp>
    <xdr:clientData/>
  </xdr:twoCellAnchor>
  <xdr:twoCellAnchor>
    <xdr:from>
      <xdr:col>51</xdr:col>
      <xdr:colOff>183169</xdr:colOff>
      <xdr:row>62</xdr:row>
      <xdr:rowOff>40607</xdr:rowOff>
    </xdr:from>
    <xdr:to>
      <xdr:col>55</xdr:col>
      <xdr:colOff>119062</xdr:colOff>
      <xdr:row>63</xdr:row>
      <xdr:rowOff>97757</xdr:rowOff>
    </xdr:to>
    <xdr:sp macro="" textlink="">
      <xdr:nvSpPr>
        <xdr:cNvPr id="56" name="AutoShape 45">
          <a:extLst>
            <a:ext uri="{FF2B5EF4-FFF2-40B4-BE49-F238E27FC236}">
              <a16:creationId xmlns:a16="http://schemas.microsoft.com/office/drawing/2014/main" id="{00000000-0008-0000-0000-000038000000}"/>
            </a:ext>
          </a:extLst>
        </xdr:cNvPr>
        <xdr:cNvSpPr>
          <a:spLocks noChangeArrowheads="1"/>
        </xdr:cNvSpPr>
      </xdr:nvSpPr>
      <xdr:spPr bwMode="auto">
        <a:xfrm>
          <a:off x="11070244" y="7184357"/>
          <a:ext cx="735993" cy="171450"/>
        </a:xfrm>
        <a:prstGeom prst="roundRect">
          <a:avLst>
            <a:gd name="adj" fmla="val 16667"/>
          </a:avLst>
        </a:prstGeom>
        <a:noFill/>
        <a:ln w="9525">
          <a:solidFill>
            <a:srgbClr val="000000"/>
          </a:solidFill>
          <a:round/>
          <a:headEnd/>
          <a:tailEnd/>
        </a:ln>
      </xdr:spPr>
    </xdr:sp>
    <xdr:clientData/>
  </xdr:twoCellAnchor>
  <xdr:twoCellAnchor>
    <xdr:from>
      <xdr:col>71</xdr:col>
      <xdr:colOff>57831</xdr:colOff>
      <xdr:row>58</xdr:row>
      <xdr:rowOff>19740</xdr:rowOff>
    </xdr:from>
    <xdr:to>
      <xdr:col>72</xdr:col>
      <xdr:colOff>107156</xdr:colOff>
      <xdr:row>59</xdr:row>
      <xdr:rowOff>76889</xdr:rowOff>
    </xdr:to>
    <xdr:sp macro="" textlink="">
      <xdr:nvSpPr>
        <xdr:cNvPr id="54" name="Oval 1">
          <a:extLst>
            <a:ext uri="{FF2B5EF4-FFF2-40B4-BE49-F238E27FC236}">
              <a16:creationId xmlns:a16="http://schemas.microsoft.com/office/drawing/2014/main" id="{00000000-0008-0000-0000-000036000000}"/>
            </a:ext>
          </a:extLst>
        </xdr:cNvPr>
        <xdr:cNvSpPr>
          <a:spLocks noChangeArrowheads="1"/>
        </xdr:cNvSpPr>
      </xdr:nvSpPr>
      <xdr:spPr bwMode="auto">
        <a:xfrm>
          <a:off x="14402481" y="3963090"/>
          <a:ext cx="192200" cy="171449"/>
        </a:xfrm>
        <a:prstGeom prst="ellipse">
          <a:avLst/>
        </a:prstGeom>
        <a:noFill/>
        <a:ln w="9525">
          <a:solidFill>
            <a:srgbClr val="000000"/>
          </a:solidFill>
          <a:round/>
          <a:headEnd/>
          <a:tailEnd/>
        </a:ln>
      </xdr:spPr>
    </xdr:sp>
    <xdr:clientData/>
  </xdr:twoCellAnchor>
  <xdr:twoCellAnchor>
    <xdr:from>
      <xdr:col>76</xdr:col>
      <xdr:colOff>57831</xdr:colOff>
      <xdr:row>58</xdr:row>
      <xdr:rowOff>19740</xdr:rowOff>
    </xdr:from>
    <xdr:to>
      <xdr:col>77</xdr:col>
      <xdr:colOff>107156</xdr:colOff>
      <xdr:row>59</xdr:row>
      <xdr:rowOff>76889</xdr:rowOff>
    </xdr:to>
    <xdr:sp macro="" textlink="">
      <xdr:nvSpPr>
        <xdr:cNvPr id="55" name="Oval 1">
          <a:extLst>
            <a:ext uri="{FF2B5EF4-FFF2-40B4-BE49-F238E27FC236}">
              <a16:creationId xmlns:a16="http://schemas.microsoft.com/office/drawing/2014/main" id="{00000000-0008-0000-0000-000037000000}"/>
            </a:ext>
          </a:extLst>
        </xdr:cNvPr>
        <xdr:cNvSpPr>
          <a:spLocks noChangeArrowheads="1"/>
        </xdr:cNvSpPr>
      </xdr:nvSpPr>
      <xdr:spPr bwMode="auto">
        <a:xfrm>
          <a:off x="14402481" y="3963090"/>
          <a:ext cx="192200" cy="171449"/>
        </a:xfrm>
        <a:prstGeom prst="ellipse">
          <a:avLst/>
        </a:prstGeom>
        <a:noFill/>
        <a:ln w="9525">
          <a:solidFill>
            <a:srgbClr val="000000"/>
          </a:solidFill>
          <a:round/>
          <a:headEnd/>
          <a:tailEnd/>
        </a:ln>
      </xdr:spPr>
    </xdr:sp>
    <xdr:clientData/>
  </xdr:twoCellAnchor>
  <xdr:twoCellAnchor>
    <xdr:from>
      <xdr:col>76</xdr:col>
      <xdr:colOff>57831</xdr:colOff>
      <xdr:row>34</xdr:row>
      <xdr:rowOff>19740</xdr:rowOff>
    </xdr:from>
    <xdr:to>
      <xdr:col>77</xdr:col>
      <xdr:colOff>107156</xdr:colOff>
      <xdr:row>35</xdr:row>
      <xdr:rowOff>76889</xdr:rowOff>
    </xdr:to>
    <xdr:sp macro="" textlink="">
      <xdr:nvSpPr>
        <xdr:cNvPr id="58" name="Oval 1">
          <a:extLst>
            <a:ext uri="{FF2B5EF4-FFF2-40B4-BE49-F238E27FC236}">
              <a16:creationId xmlns:a16="http://schemas.microsoft.com/office/drawing/2014/main" id="{00000000-0008-0000-0000-00003A000000}"/>
            </a:ext>
          </a:extLst>
        </xdr:cNvPr>
        <xdr:cNvSpPr>
          <a:spLocks noChangeArrowheads="1"/>
        </xdr:cNvSpPr>
      </xdr:nvSpPr>
      <xdr:spPr bwMode="auto">
        <a:xfrm>
          <a:off x="14402481" y="3963090"/>
          <a:ext cx="192200" cy="171449"/>
        </a:xfrm>
        <a:prstGeom prst="ellipse">
          <a:avLst/>
        </a:prstGeom>
        <a:noFill/>
        <a:ln w="9525">
          <a:solidFill>
            <a:srgbClr val="000000"/>
          </a:solidFill>
          <a:round/>
          <a:headEnd/>
          <a:tailEnd/>
        </a:ln>
      </xdr:spPr>
    </xdr:sp>
    <xdr:clientData/>
  </xdr:twoCellAnchor>
  <xdr:twoCellAnchor>
    <xdr:from>
      <xdr:col>66</xdr:col>
      <xdr:colOff>57831</xdr:colOff>
      <xdr:row>34</xdr:row>
      <xdr:rowOff>19740</xdr:rowOff>
    </xdr:from>
    <xdr:to>
      <xdr:col>67</xdr:col>
      <xdr:colOff>107156</xdr:colOff>
      <xdr:row>35</xdr:row>
      <xdr:rowOff>76889</xdr:rowOff>
    </xdr:to>
    <xdr:sp macro="" textlink="">
      <xdr:nvSpPr>
        <xdr:cNvPr id="59" name="Oval 1">
          <a:extLst>
            <a:ext uri="{FF2B5EF4-FFF2-40B4-BE49-F238E27FC236}">
              <a16:creationId xmlns:a16="http://schemas.microsoft.com/office/drawing/2014/main" id="{00000000-0008-0000-0000-00003B000000}"/>
            </a:ext>
          </a:extLst>
        </xdr:cNvPr>
        <xdr:cNvSpPr>
          <a:spLocks noChangeArrowheads="1"/>
        </xdr:cNvSpPr>
      </xdr:nvSpPr>
      <xdr:spPr bwMode="auto">
        <a:xfrm>
          <a:off x="14402481" y="3963090"/>
          <a:ext cx="192200" cy="171449"/>
        </a:xfrm>
        <a:prstGeom prst="ellipse">
          <a:avLst/>
        </a:prstGeom>
        <a:noFill/>
        <a:ln w="9525">
          <a:solidFill>
            <a:srgbClr val="000000"/>
          </a:solidFill>
          <a:round/>
          <a:headEnd/>
          <a:tailEnd/>
        </a:ln>
      </xdr:spPr>
    </xdr:sp>
    <xdr:clientData/>
  </xdr:twoCellAnchor>
  <xdr:twoCellAnchor>
    <xdr:from>
      <xdr:col>52</xdr:col>
      <xdr:colOff>38100</xdr:colOff>
      <xdr:row>66</xdr:row>
      <xdr:rowOff>46002</xdr:rowOff>
    </xdr:from>
    <xdr:to>
      <xdr:col>53</xdr:col>
      <xdr:colOff>171450</xdr:colOff>
      <xdr:row>67</xdr:row>
      <xdr:rowOff>65052</xdr:rowOff>
    </xdr:to>
    <xdr:sp macro="" textlink="">
      <xdr:nvSpPr>
        <xdr:cNvPr id="100" name="AutoShape 43">
          <a:extLst>
            <a:ext uri="{FF2B5EF4-FFF2-40B4-BE49-F238E27FC236}">
              <a16:creationId xmlns:a16="http://schemas.microsoft.com/office/drawing/2014/main" id="{00000000-0008-0000-0000-000064000000}"/>
            </a:ext>
          </a:extLst>
        </xdr:cNvPr>
        <xdr:cNvSpPr>
          <a:spLocks noChangeArrowheads="1"/>
        </xdr:cNvSpPr>
      </xdr:nvSpPr>
      <xdr:spPr bwMode="auto">
        <a:xfrm>
          <a:off x="11887200" y="7646952"/>
          <a:ext cx="333375" cy="133350"/>
        </a:xfrm>
        <a:prstGeom prst="roundRect">
          <a:avLst>
            <a:gd name="adj" fmla="val 16667"/>
          </a:avLst>
        </a:prstGeom>
        <a:noFill/>
        <a:ln w="9525">
          <a:solidFill>
            <a:srgbClr val="000000"/>
          </a:solidFill>
          <a:round/>
          <a:headEnd/>
          <a:tailEnd/>
        </a:ln>
      </xdr:spPr>
      <xdr:txBody>
        <a:bodyPr/>
        <a:lstStyle/>
        <a:p>
          <a:endParaRPr lang="ja-JP" altLang="en-US"/>
        </a:p>
      </xdr:txBody>
    </xdr:sp>
    <xdr:clientData/>
  </xdr:twoCellAnchor>
  <xdr:twoCellAnchor>
    <xdr:from>
      <xdr:col>53</xdr:col>
      <xdr:colOff>180975</xdr:colOff>
      <xdr:row>66</xdr:row>
      <xdr:rowOff>46002</xdr:rowOff>
    </xdr:from>
    <xdr:to>
      <xdr:col>55</xdr:col>
      <xdr:colOff>150394</xdr:colOff>
      <xdr:row>67</xdr:row>
      <xdr:rowOff>65052</xdr:rowOff>
    </xdr:to>
    <xdr:sp macro="" textlink="">
      <xdr:nvSpPr>
        <xdr:cNvPr id="101" name="AutoShape 44">
          <a:extLst>
            <a:ext uri="{FF2B5EF4-FFF2-40B4-BE49-F238E27FC236}">
              <a16:creationId xmlns:a16="http://schemas.microsoft.com/office/drawing/2014/main" id="{00000000-0008-0000-0000-000065000000}"/>
            </a:ext>
          </a:extLst>
        </xdr:cNvPr>
        <xdr:cNvSpPr>
          <a:spLocks noChangeArrowheads="1"/>
        </xdr:cNvSpPr>
      </xdr:nvSpPr>
      <xdr:spPr bwMode="auto">
        <a:xfrm>
          <a:off x="12230100" y="7646952"/>
          <a:ext cx="369469" cy="133350"/>
        </a:xfrm>
        <a:prstGeom prst="roundRect">
          <a:avLst>
            <a:gd name="adj" fmla="val 16667"/>
          </a:avLst>
        </a:prstGeom>
        <a:noFill/>
        <a:ln w="9525">
          <a:solidFill>
            <a:srgbClr val="000000"/>
          </a:solidFill>
          <a:round/>
          <a:headEnd/>
          <a:tailEnd/>
        </a:ln>
      </xdr:spPr>
    </xdr:sp>
    <xdr:clientData/>
  </xdr:twoCellAnchor>
  <xdr:twoCellAnchor>
    <xdr:from>
      <xdr:col>54</xdr:col>
      <xdr:colOff>120318</xdr:colOff>
      <xdr:row>64</xdr:row>
      <xdr:rowOff>47624</xdr:rowOff>
    </xdr:from>
    <xdr:to>
      <xdr:col>66</xdr:col>
      <xdr:colOff>30080</xdr:colOff>
      <xdr:row>65</xdr:row>
      <xdr:rowOff>74543</xdr:rowOff>
    </xdr:to>
    <xdr:sp macro="" textlink="">
      <xdr:nvSpPr>
        <xdr:cNvPr id="102" name="AutoShape 41">
          <a:extLst>
            <a:ext uri="{FF2B5EF4-FFF2-40B4-BE49-F238E27FC236}">
              <a16:creationId xmlns:a16="http://schemas.microsoft.com/office/drawing/2014/main" id="{00000000-0008-0000-0000-000066000000}"/>
            </a:ext>
          </a:extLst>
        </xdr:cNvPr>
        <xdr:cNvSpPr>
          <a:spLocks noChangeArrowheads="1"/>
        </xdr:cNvSpPr>
      </xdr:nvSpPr>
      <xdr:spPr bwMode="auto">
        <a:xfrm>
          <a:off x="12369468" y="7419974"/>
          <a:ext cx="2005262" cy="141219"/>
        </a:xfrm>
        <a:prstGeom prst="roundRect">
          <a:avLst>
            <a:gd name="adj" fmla="val 16667"/>
          </a:avLst>
        </a:prstGeom>
        <a:noFill/>
        <a:ln w="9525">
          <a:solidFill>
            <a:srgbClr val="000000"/>
          </a:solidFill>
          <a:round/>
          <a:headEnd/>
          <a:tailEnd/>
        </a:ln>
      </xdr:spPr>
    </xdr:sp>
    <xdr:clientData/>
  </xdr:twoCellAnchor>
  <xdr:twoCellAnchor>
    <xdr:from>
      <xdr:col>52</xdr:col>
      <xdr:colOff>50576</xdr:colOff>
      <xdr:row>64</xdr:row>
      <xdr:rowOff>45119</xdr:rowOff>
    </xdr:from>
    <xdr:to>
      <xdr:col>54</xdr:col>
      <xdr:colOff>101151</xdr:colOff>
      <xdr:row>65</xdr:row>
      <xdr:rowOff>75197</xdr:rowOff>
    </xdr:to>
    <xdr:sp macro="" textlink="">
      <xdr:nvSpPr>
        <xdr:cNvPr id="103" name="角丸四角形 102">
          <a:extLst>
            <a:ext uri="{FF2B5EF4-FFF2-40B4-BE49-F238E27FC236}">
              <a16:creationId xmlns:a16="http://schemas.microsoft.com/office/drawing/2014/main" id="{00000000-0008-0000-0000-000067000000}"/>
            </a:ext>
          </a:extLst>
        </xdr:cNvPr>
        <xdr:cNvSpPr/>
      </xdr:nvSpPr>
      <xdr:spPr bwMode="auto">
        <a:xfrm>
          <a:off x="11899676" y="7417469"/>
          <a:ext cx="450625" cy="144378"/>
        </a:xfrm>
        <a:prstGeom prst="roundRec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66</xdr:col>
      <xdr:colOff>57831</xdr:colOff>
      <xdr:row>24</xdr:row>
      <xdr:rowOff>19740</xdr:rowOff>
    </xdr:from>
    <xdr:to>
      <xdr:col>67</xdr:col>
      <xdr:colOff>107156</xdr:colOff>
      <xdr:row>25</xdr:row>
      <xdr:rowOff>76889</xdr:rowOff>
    </xdr:to>
    <xdr:sp macro="" textlink="">
      <xdr:nvSpPr>
        <xdr:cNvPr id="67" name="Oval 1">
          <a:extLst>
            <a:ext uri="{FF2B5EF4-FFF2-40B4-BE49-F238E27FC236}">
              <a16:creationId xmlns:a16="http://schemas.microsoft.com/office/drawing/2014/main" id="{00000000-0008-0000-0000-000043000000}"/>
            </a:ext>
          </a:extLst>
        </xdr:cNvPr>
        <xdr:cNvSpPr>
          <a:spLocks noChangeArrowheads="1"/>
        </xdr:cNvSpPr>
      </xdr:nvSpPr>
      <xdr:spPr bwMode="auto">
        <a:xfrm>
          <a:off x="14292779" y="3875723"/>
          <a:ext cx="193843" cy="168821"/>
        </a:xfrm>
        <a:prstGeom prst="ellipse">
          <a:avLst/>
        </a:prstGeom>
        <a:noFill/>
        <a:ln w="9525">
          <a:solidFill>
            <a:srgbClr val="000000"/>
          </a:solidFill>
          <a:round/>
          <a:headEnd/>
          <a:tailEnd/>
        </a:ln>
      </xdr:spPr>
    </xdr:sp>
    <xdr:clientData/>
  </xdr:twoCellAnchor>
  <xdr:twoCellAnchor>
    <xdr:from>
      <xdr:col>71</xdr:col>
      <xdr:colOff>57831</xdr:colOff>
      <xdr:row>24</xdr:row>
      <xdr:rowOff>19740</xdr:rowOff>
    </xdr:from>
    <xdr:to>
      <xdr:col>72</xdr:col>
      <xdr:colOff>107156</xdr:colOff>
      <xdr:row>25</xdr:row>
      <xdr:rowOff>76889</xdr:rowOff>
    </xdr:to>
    <xdr:sp macro="" textlink="">
      <xdr:nvSpPr>
        <xdr:cNvPr id="68" name="Oval 1">
          <a:extLst>
            <a:ext uri="{FF2B5EF4-FFF2-40B4-BE49-F238E27FC236}">
              <a16:creationId xmlns:a16="http://schemas.microsoft.com/office/drawing/2014/main" id="{00000000-0008-0000-0000-000044000000}"/>
            </a:ext>
          </a:extLst>
        </xdr:cNvPr>
        <xdr:cNvSpPr>
          <a:spLocks noChangeArrowheads="1"/>
        </xdr:cNvSpPr>
      </xdr:nvSpPr>
      <xdr:spPr bwMode="auto">
        <a:xfrm>
          <a:off x="14292779" y="3875723"/>
          <a:ext cx="193843" cy="168821"/>
        </a:xfrm>
        <a:prstGeom prst="ellipse">
          <a:avLst/>
        </a:prstGeom>
        <a:noFill/>
        <a:ln w="9525">
          <a:solidFill>
            <a:srgbClr val="000000"/>
          </a:solidFill>
          <a:round/>
          <a:headEnd/>
          <a:tailEnd/>
        </a:ln>
      </xdr:spPr>
    </xdr:sp>
    <xdr:clientData/>
  </xdr:twoCellAnchor>
  <xdr:twoCellAnchor>
    <xdr:from>
      <xdr:col>76</xdr:col>
      <xdr:colOff>57831</xdr:colOff>
      <xdr:row>24</xdr:row>
      <xdr:rowOff>19740</xdr:rowOff>
    </xdr:from>
    <xdr:to>
      <xdr:col>77</xdr:col>
      <xdr:colOff>107156</xdr:colOff>
      <xdr:row>25</xdr:row>
      <xdr:rowOff>76889</xdr:rowOff>
    </xdr:to>
    <xdr:sp macro="" textlink="">
      <xdr:nvSpPr>
        <xdr:cNvPr id="69" name="Oval 1">
          <a:extLst>
            <a:ext uri="{FF2B5EF4-FFF2-40B4-BE49-F238E27FC236}">
              <a16:creationId xmlns:a16="http://schemas.microsoft.com/office/drawing/2014/main" id="{00000000-0008-0000-0000-000045000000}"/>
            </a:ext>
          </a:extLst>
        </xdr:cNvPr>
        <xdr:cNvSpPr>
          <a:spLocks noChangeArrowheads="1"/>
        </xdr:cNvSpPr>
      </xdr:nvSpPr>
      <xdr:spPr bwMode="auto">
        <a:xfrm>
          <a:off x="14292779" y="3875723"/>
          <a:ext cx="193843" cy="168821"/>
        </a:xfrm>
        <a:prstGeom prst="ellipse">
          <a:avLst/>
        </a:prstGeom>
        <a:noFill/>
        <a:ln w="9525">
          <a:solidFill>
            <a:srgbClr val="000000"/>
          </a:solidFill>
          <a:round/>
          <a:headEnd/>
          <a:tailEnd/>
        </a:ln>
      </xdr:spPr>
    </xdr:sp>
    <xdr:clientData/>
  </xdr:twoCellAnchor>
  <xdr:twoCellAnchor>
    <xdr:from>
      <xdr:col>69</xdr:col>
      <xdr:colOff>95250</xdr:colOff>
      <xdr:row>64</xdr:row>
      <xdr:rowOff>19050</xdr:rowOff>
    </xdr:from>
    <xdr:to>
      <xdr:col>75</xdr:col>
      <xdr:colOff>57150</xdr:colOff>
      <xdr:row>65</xdr:row>
      <xdr:rowOff>76200</xdr:rowOff>
    </xdr:to>
    <xdr:sp macro="" textlink="">
      <xdr:nvSpPr>
        <xdr:cNvPr id="104" name="四角形: 角を丸くする 103">
          <a:extLst>
            <a:ext uri="{FF2B5EF4-FFF2-40B4-BE49-F238E27FC236}">
              <a16:creationId xmlns:a16="http://schemas.microsoft.com/office/drawing/2014/main" id="{57257C3D-EF89-CA23-6CF5-B3E6844F5139}"/>
            </a:ext>
          </a:extLst>
        </xdr:cNvPr>
        <xdr:cNvSpPr/>
      </xdr:nvSpPr>
      <xdr:spPr bwMode="auto">
        <a:xfrm>
          <a:off x="14077950" y="7391400"/>
          <a:ext cx="819150" cy="171450"/>
        </a:xfrm>
        <a:prstGeom prst="round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9</xdr:col>
      <xdr:colOff>114300</xdr:colOff>
      <xdr:row>104</xdr:row>
      <xdr:rowOff>19050</xdr:rowOff>
    </xdr:from>
    <xdr:to>
      <xdr:col>10</xdr:col>
      <xdr:colOff>127653</xdr:colOff>
      <xdr:row>104</xdr:row>
      <xdr:rowOff>165367</xdr:rowOff>
    </xdr:to>
    <xdr:pic>
      <xdr:nvPicPr>
        <xdr:cNvPr id="2" name="図 1">
          <a:extLst>
            <a:ext uri="{FF2B5EF4-FFF2-40B4-BE49-F238E27FC236}">
              <a16:creationId xmlns:a16="http://schemas.microsoft.com/office/drawing/2014/main" id="{A5ECF239-C5FC-D38B-C6D1-C079EB9A94E7}"/>
            </a:ext>
          </a:extLst>
        </xdr:cNvPr>
        <xdr:cNvPicPr>
          <a:picLocks noChangeAspect="1"/>
        </xdr:cNvPicPr>
      </xdr:nvPicPr>
      <xdr:blipFill>
        <a:blip xmlns:r="http://schemas.openxmlformats.org/officeDocument/2006/relationships" r:embed="rId1"/>
        <a:stretch>
          <a:fillRect/>
        </a:stretch>
      </xdr:blipFill>
      <xdr:spPr>
        <a:xfrm>
          <a:off x="2400300" y="12211050"/>
          <a:ext cx="213378" cy="1463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38101</xdr:colOff>
      <xdr:row>0</xdr:row>
      <xdr:rowOff>47625</xdr:rowOff>
    </xdr:from>
    <xdr:to>
      <xdr:col>42</xdr:col>
      <xdr:colOff>164224</xdr:colOff>
      <xdr:row>6</xdr:row>
      <xdr:rowOff>76200</xdr:rowOff>
    </xdr:to>
    <xdr:sp macro="" textlink="">
      <xdr:nvSpPr>
        <xdr:cNvPr id="49" name="Rectangle 9">
          <a:extLst>
            <a:ext uri="{FF2B5EF4-FFF2-40B4-BE49-F238E27FC236}">
              <a16:creationId xmlns:a16="http://schemas.microsoft.com/office/drawing/2014/main" id="{00000000-0008-0000-0100-000031000000}"/>
            </a:ext>
          </a:extLst>
        </xdr:cNvPr>
        <xdr:cNvSpPr>
          <a:spLocks noChangeArrowheads="1"/>
        </xdr:cNvSpPr>
      </xdr:nvSpPr>
      <xdr:spPr bwMode="auto">
        <a:xfrm>
          <a:off x="8477251" y="47625"/>
          <a:ext cx="726198" cy="771525"/>
        </a:xfrm>
        <a:prstGeom prst="rect">
          <a:avLst/>
        </a:prstGeom>
        <a:solidFill>
          <a:srgbClr val="FFFFFF"/>
        </a:solidFill>
        <a:ln w="12700">
          <a:solidFill>
            <a:srgbClr val="000000"/>
          </a:solidFill>
          <a:prstDash val="sysDot"/>
          <a:miter lim="800000"/>
          <a:headEnd/>
          <a:tailEnd/>
        </a:ln>
      </xdr:spPr>
    </xdr:sp>
    <xdr:clientData/>
  </xdr:twoCellAnchor>
  <xdr:twoCellAnchor>
    <xdr:from>
      <xdr:col>40</xdr:col>
      <xdr:colOff>76856</xdr:colOff>
      <xdr:row>2</xdr:row>
      <xdr:rowOff>38756</xdr:rowOff>
    </xdr:from>
    <xdr:to>
      <xdr:col>41</xdr:col>
      <xdr:colOff>124481</xdr:colOff>
      <xdr:row>4</xdr:row>
      <xdr:rowOff>3285</xdr:rowOff>
    </xdr:to>
    <xdr:sp macro="" textlink="">
      <xdr:nvSpPr>
        <xdr:cNvPr id="50" name="WordArt 10">
          <a:extLst>
            <a:ext uri="{FF2B5EF4-FFF2-40B4-BE49-F238E27FC236}">
              <a16:creationId xmlns:a16="http://schemas.microsoft.com/office/drawing/2014/main" id="{00000000-0008-0000-0100-000032000000}"/>
            </a:ext>
          </a:extLst>
        </xdr:cNvPr>
        <xdr:cNvSpPr>
          <a:spLocks noChangeArrowheads="1" noChangeShapeType="1" noTextEdit="1"/>
        </xdr:cNvSpPr>
      </xdr:nvSpPr>
      <xdr:spPr bwMode="auto">
        <a:xfrm>
          <a:off x="8716031" y="324506"/>
          <a:ext cx="247650" cy="193129"/>
        </a:xfrm>
        <a:prstGeom prst="rect">
          <a:avLst/>
        </a:prstGeom>
      </xdr:spPr>
      <xdr:txBody>
        <a:bodyPr wrap="none" fromWordArt="1">
          <a:prstTxWarp prst="textPlain">
            <a:avLst>
              <a:gd name="adj" fmla="val 50000"/>
            </a:avLst>
          </a:prstTxWarp>
        </a:bodyPr>
        <a:lstStyle/>
        <a:p>
          <a:pPr algn="ctr" rtl="0"/>
          <a:r>
            <a:rPr lang="ja-JP" altLang="en-US" sz="1000" kern="10" spc="0">
              <a:ln w="9525">
                <a:solidFill>
                  <a:srgbClr val="000000"/>
                </a:solidFill>
                <a:round/>
                <a:headEnd/>
                <a:tailEnd/>
              </a:ln>
              <a:solidFill>
                <a:srgbClr val="FFFFFF"/>
              </a:solidFill>
              <a:effectLst/>
              <a:latin typeface="ＭＳ Ｐ明朝"/>
              <a:ea typeface="ＭＳ Ｐ明朝"/>
            </a:rPr>
            <a:t>収入</a:t>
          </a:r>
        </a:p>
        <a:p>
          <a:pPr algn="ctr" rtl="0"/>
          <a:r>
            <a:rPr lang="ja-JP" altLang="en-US" sz="1000" kern="10" spc="0">
              <a:ln w="9525">
                <a:solidFill>
                  <a:srgbClr val="000000"/>
                </a:solidFill>
                <a:round/>
                <a:headEnd/>
                <a:tailEnd/>
              </a:ln>
              <a:solidFill>
                <a:srgbClr val="FFFFFF"/>
              </a:solidFill>
              <a:effectLst/>
              <a:latin typeface="ＭＳ Ｐ明朝"/>
              <a:ea typeface="ＭＳ Ｐ明朝"/>
            </a:rPr>
            <a:t>印紙</a:t>
          </a:r>
        </a:p>
      </xdr:txBody>
    </xdr:sp>
    <xdr:clientData/>
  </xdr:twoCellAnchor>
  <xdr:twoCellAnchor>
    <xdr:from>
      <xdr:col>47</xdr:col>
      <xdr:colOff>171450</xdr:colOff>
      <xdr:row>16</xdr:row>
      <xdr:rowOff>21072</xdr:rowOff>
    </xdr:from>
    <xdr:to>
      <xdr:col>50</xdr:col>
      <xdr:colOff>142875</xdr:colOff>
      <xdr:row>17</xdr:row>
      <xdr:rowOff>95249</xdr:rowOff>
    </xdr:to>
    <xdr:sp macro="" textlink="">
      <xdr:nvSpPr>
        <xdr:cNvPr id="51" name="AutoShape 26">
          <a:extLst>
            <a:ext uri="{FF2B5EF4-FFF2-40B4-BE49-F238E27FC236}">
              <a16:creationId xmlns:a16="http://schemas.microsoft.com/office/drawing/2014/main" id="{00000000-0008-0000-0100-000033000000}"/>
            </a:ext>
          </a:extLst>
        </xdr:cNvPr>
        <xdr:cNvSpPr>
          <a:spLocks noChangeArrowheads="1"/>
        </xdr:cNvSpPr>
      </xdr:nvSpPr>
      <xdr:spPr bwMode="auto">
        <a:xfrm>
          <a:off x="10210800" y="1907022"/>
          <a:ext cx="571500" cy="188477"/>
        </a:xfrm>
        <a:prstGeom prst="roundRect">
          <a:avLst>
            <a:gd name="adj" fmla="val 16667"/>
          </a:avLst>
        </a:prstGeom>
        <a:noFill/>
        <a:ln w="9525">
          <a:solidFill>
            <a:srgbClr val="000000"/>
          </a:solidFill>
          <a:round/>
          <a:headEnd/>
          <a:tailEnd/>
        </a:ln>
      </xdr:spPr>
    </xdr:sp>
    <xdr:clientData/>
  </xdr:twoCellAnchor>
  <xdr:twoCellAnchor>
    <xdr:from>
      <xdr:col>11</xdr:col>
      <xdr:colOff>125929</xdr:colOff>
      <xdr:row>162</xdr:row>
      <xdr:rowOff>6569</xdr:rowOff>
    </xdr:from>
    <xdr:to>
      <xdr:col>12</xdr:col>
      <xdr:colOff>125928</xdr:colOff>
      <xdr:row>162</xdr:row>
      <xdr:rowOff>141261</xdr:rowOff>
    </xdr:to>
    <xdr:sp macro="" textlink="">
      <xdr:nvSpPr>
        <xdr:cNvPr id="52" name="Oval 3">
          <a:extLst>
            <a:ext uri="{FF2B5EF4-FFF2-40B4-BE49-F238E27FC236}">
              <a16:creationId xmlns:a16="http://schemas.microsoft.com/office/drawing/2014/main" id="{00000000-0008-0000-0100-000034000000}"/>
            </a:ext>
          </a:extLst>
        </xdr:cNvPr>
        <xdr:cNvSpPr>
          <a:spLocks noChangeArrowheads="1"/>
        </xdr:cNvSpPr>
      </xdr:nvSpPr>
      <xdr:spPr bwMode="auto">
        <a:xfrm>
          <a:off x="2811979" y="21294944"/>
          <a:ext cx="200024" cy="134692"/>
        </a:xfrm>
        <a:prstGeom prst="ellipse">
          <a:avLst/>
        </a:prstGeom>
        <a:noFill/>
        <a:ln w="9525">
          <a:solidFill>
            <a:srgbClr val="000000"/>
          </a:solidFill>
          <a:round/>
          <a:headEnd/>
          <a:tailEnd/>
        </a:ln>
      </xdr:spPr>
    </xdr:sp>
    <xdr:clientData/>
  </xdr:twoCellAnchor>
  <xdr:twoCellAnchor>
    <xdr:from>
      <xdr:col>9</xdr:col>
      <xdr:colOff>164593</xdr:colOff>
      <xdr:row>104</xdr:row>
      <xdr:rowOff>6569</xdr:rowOff>
    </xdr:from>
    <xdr:to>
      <xdr:col>10</xdr:col>
      <xdr:colOff>155408</xdr:colOff>
      <xdr:row>105</xdr:row>
      <xdr:rowOff>1370</xdr:rowOff>
    </xdr:to>
    <xdr:sp macro="" textlink="">
      <xdr:nvSpPr>
        <xdr:cNvPr id="53" name="Oval 5">
          <a:extLst>
            <a:ext uri="{FF2B5EF4-FFF2-40B4-BE49-F238E27FC236}">
              <a16:creationId xmlns:a16="http://schemas.microsoft.com/office/drawing/2014/main" id="{00000000-0008-0000-0100-000035000000}"/>
            </a:ext>
          </a:extLst>
        </xdr:cNvPr>
        <xdr:cNvSpPr>
          <a:spLocks noChangeArrowheads="1"/>
        </xdr:cNvSpPr>
      </xdr:nvSpPr>
      <xdr:spPr bwMode="auto">
        <a:xfrm>
          <a:off x="2450593" y="12198569"/>
          <a:ext cx="190840" cy="166251"/>
        </a:xfrm>
        <a:prstGeom prst="ellipse">
          <a:avLst/>
        </a:prstGeom>
        <a:noFill/>
        <a:ln w="9525">
          <a:solidFill>
            <a:srgbClr val="000000"/>
          </a:solidFill>
          <a:round/>
          <a:headEnd/>
          <a:tailEnd/>
        </a:ln>
      </xdr:spPr>
    </xdr:sp>
    <xdr:clientData/>
  </xdr:twoCellAnchor>
  <xdr:twoCellAnchor>
    <xdr:from>
      <xdr:col>13</xdr:col>
      <xdr:colOff>140862</xdr:colOff>
      <xdr:row>159</xdr:row>
      <xdr:rowOff>23814</xdr:rowOff>
    </xdr:from>
    <xdr:to>
      <xdr:col>14</xdr:col>
      <xdr:colOff>62280</xdr:colOff>
      <xdr:row>160</xdr:row>
      <xdr:rowOff>0</xdr:rowOff>
    </xdr:to>
    <xdr:sp macro="" textlink="">
      <xdr:nvSpPr>
        <xdr:cNvPr id="54" name="Oval 8">
          <a:extLst>
            <a:ext uri="{FF2B5EF4-FFF2-40B4-BE49-F238E27FC236}">
              <a16:creationId xmlns:a16="http://schemas.microsoft.com/office/drawing/2014/main" id="{00000000-0008-0000-0100-000036000000}"/>
            </a:ext>
          </a:extLst>
        </xdr:cNvPr>
        <xdr:cNvSpPr>
          <a:spLocks noChangeArrowheads="1"/>
        </xdr:cNvSpPr>
      </xdr:nvSpPr>
      <xdr:spPr bwMode="auto">
        <a:xfrm>
          <a:off x="3226962" y="20854989"/>
          <a:ext cx="121443" cy="128586"/>
        </a:xfrm>
        <a:prstGeom prst="ellipse">
          <a:avLst/>
        </a:prstGeom>
        <a:noFill/>
        <a:ln w="9525">
          <a:solidFill>
            <a:srgbClr val="000000"/>
          </a:solidFill>
          <a:round/>
          <a:headEnd/>
          <a:tailEnd/>
        </a:ln>
      </xdr:spPr>
    </xdr:sp>
    <xdr:clientData/>
  </xdr:twoCellAnchor>
  <xdr:twoCellAnchor>
    <xdr:from>
      <xdr:col>47</xdr:col>
      <xdr:colOff>133350</xdr:colOff>
      <xdr:row>62</xdr:row>
      <xdr:rowOff>40607</xdr:rowOff>
    </xdr:from>
    <xdr:to>
      <xdr:col>51</xdr:col>
      <xdr:colOff>19050</xdr:colOff>
      <xdr:row>63</xdr:row>
      <xdr:rowOff>97757</xdr:rowOff>
    </xdr:to>
    <xdr:sp macro="" textlink="">
      <xdr:nvSpPr>
        <xdr:cNvPr id="55" name="AutoShape 45">
          <a:extLst>
            <a:ext uri="{FF2B5EF4-FFF2-40B4-BE49-F238E27FC236}">
              <a16:creationId xmlns:a16="http://schemas.microsoft.com/office/drawing/2014/main" id="{00000000-0008-0000-0100-000037000000}"/>
            </a:ext>
          </a:extLst>
        </xdr:cNvPr>
        <xdr:cNvSpPr>
          <a:spLocks noChangeArrowheads="1"/>
        </xdr:cNvSpPr>
      </xdr:nvSpPr>
      <xdr:spPr bwMode="auto">
        <a:xfrm>
          <a:off x="10172700" y="7184357"/>
          <a:ext cx="685800" cy="171450"/>
        </a:xfrm>
        <a:prstGeom prst="roundRect">
          <a:avLst>
            <a:gd name="adj" fmla="val 16667"/>
          </a:avLst>
        </a:prstGeom>
        <a:noFill/>
        <a:ln w="9525">
          <a:solidFill>
            <a:srgbClr val="000000"/>
          </a:solidFill>
          <a:round/>
          <a:headEnd/>
          <a:tailEnd/>
        </a:ln>
      </xdr:spPr>
    </xdr:sp>
    <xdr:clientData/>
  </xdr:twoCellAnchor>
  <xdr:twoCellAnchor>
    <xdr:from>
      <xdr:col>51</xdr:col>
      <xdr:colOff>183169</xdr:colOff>
      <xdr:row>62</xdr:row>
      <xdr:rowOff>40607</xdr:rowOff>
    </xdr:from>
    <xdr:to>
      <xdr:col>55</xdr:col>
      <xdr:colOff>119062</xdr:colOff>
      <xdr:row>63</xdr:row>
      <xdr:rowOff>97757</xdr:rowOff>
    </xdr:to>
    <xdr:sp macro="" textlink="">
      <xdr:nvSpPr>
        <xdr:cNvPr id="56" name="AutoShape 45">
          <a:extLst>
            <a:ext uri="{FF2B5EF4-FFF2-40B4-BE49-F238E27FC236}">
              <a16:creationId xmlns:a16="http://schemas.microsoft.com/office/drawing/2014/main" id="{00000000-0008-0000-0100-000038000000}"/>
            </a:ext>
          </a:extLst>
        </xdr:cNvPr>
        <xdr:cNvSpPr>
          <a:spLocks noChangeArrowheads="1"/>
        </xdr:cNvSpPr>
      </xdr:nvSpPr>
      <xdr:spPr bwMode="auto">
        <a:xfrm>
          <a:off x="11022619" y="7184357"/>
          <a:ext cx="735993" cy="171450"/>
        </a:xfrm>
        <a:prstGeom prst="roundRect">
          <a:avLst>
            <a:gd name="adj" fmla="val 16667"/>
          </a:avLst>
        </a:prstGeom>
        <a:noFill/>
        <a:ln w="9525">
          <a:solidFill>
            <a:srgbClr val="000000"/>
          </a:solidFill>
          <a:round/>
          <a:headEnd/>
          <a:tailEnd/>
        </a:ln>
      </xdr:spPr>
    </xdr:sp>
    <xdr:clientData/>
  </xdr:twoCellAnchor>
  <xdr:twoCellAnchor>
    <xdr:from>
      <xdr:col>14</xdr:col>
      <xdr:colOff>9354</xdr:colOff>
      <xdr:row>134</xdr:row>
      <xdr:rowOff>20867</xdr:rowOff>
    </xdr:from>
    <xdr:to>
      <xdr:col>14</xdr:col>
      <xdr:colOff>162654</xdr:colOff>
      <xdr:row>134</xdr:row>
      <xdr:rowOff>151535</xdr:rowOff>
    </xdr:to>
    <xdr:sp macro="" textlink="">
      <xdr:nvSpPr>
        <xdr:cNvPr id="57" name="Oval 38">
          <a:extLst>
            <a:ext uri="{FF2B5EF4-FFF2-40B4-BE49-F238E27FC236}">
              <a16:creationId xmlns:a16="http://schemas.microsoft.com/office/drawing/2014/main" id="{00000000-0008-0000-0100-000039000000}"/>
            </a:ext>
          </a:extLst>
        </xdr:cNvPr>
        <xdr:cNvSpPr>
          <a:spLocks noChangeArrowheads="1"/>
        </xdr:cNvSpPr>
      </xdr:nvSpPr>
      <xdr:spPr bwMode="auto">
        <a:xfrm>
          <a:off x="3295479" y="17042042"/>
          <a:ext cx="153300" cy="130668"/>
        </a:xfrm>
        <a:prstGeom prst="ellipse">
          <a:avLst/>
        </a:prstGeom>
        <a:noFill/>
        <a:ln w="9525">
          <a:solidFill>
            <a:srgbClr val="000000"/>
          </a:solidFill>
          <a:round/>
          <a:headEnd/>
          <a:tailEnd/>
        </a:ln>
      </xdr:spPr>
    </xdr:sp>
    <xdr:clientData/>
  </xdr:twoCellAnchor>
  <xdr:twoCellAnchor>
    <xdr:from>
      <xdr:col>14</xdr:col>
      <xdr:colOff>18879</xdr:colOff>
      <xdr:row>135</xdr:row>
      <xdr:rowOff>144692</xdr:rowOff>
    </xdr:from>
    <xdr:to>
      <xdr:col>14</xdr:col>
      <xdr:colOff>172179</xdr:colOff>
      <xdr:row>136</xdr:row>
      <xdr:rowOff>122960</xdr:rowOff>
    </xdr:to>
    <xdr:sp macro="" textlink="">
      <xdr:nvSpPr>
        <xdr:cNvPr id="58" name="Oval 38">
          <a:extLst>
            <a:ext uri="{FF2B5EF4-FFF2-40B4-BE49-F238E27FC236}">
              <a16:creationId xmlns:a16="http://schemas.microsoft.com/office/drawing/2014/main" id="{00000000-0008-0000-0100-00003A000000}"/>
            </a:ext>
          </a:extLst>
        </xdr:cNvPr>
        <xdr:cNvSpPr>
          <a:spLocks noChangeArrowheads="1"/>
        </xdr:cNvSpPr>
      </xdr:nvSpPr>
      <xdr:spPr bwMode="auto">
        <a:xfrm>
          <a:off x="3305004" y="17318267"/>
          <a:ext cx="153300" cy="130668"/>
        </a:xfrm>
        <a:prstGeom prst="ellipse">
          <a:avLst/>
        </a:prstGeom>
        <a:noFill/>
        <a:ln w="9525">
          <a:solidFill>
            <a:srgbClr val="000000"/>
          </a:solidFill>
          <a:round/>
          <a:headEnd/>
          <a:tailEnd/>
        </a:ln>
      </xdr:spPr>
    </xdr:sp>
    <xdr:clientData/>
  </xdr:twoCellAnchor>
  <xdr:twoCellAnchor>
    <xdr:from>
      <xdr:col>18</xdr:col>
      <xdr:colOff>23813</xdr:colOff>
      <xdr:row>134</xdr:row>
      <xdr:rowOff>22661</xdr:rowOff>
    </xdr:from>
    <xdr:to>
      <xdr:col>18</xdr:col>
      <xdr:colOff>176594</xdr:colOff>
      <xdr:row>135</xdr:row>
      <xdr:rowOff>0</xdr:rowOff>
    </xdr:to>
    <xdr:sp macro="" textlink="">
      <xdr:nvSpPr>
        <xdr:cNvPr id="59" name="Oval 38">
          <a:extLst>
            <a:ext uri="{FF2B5EF4-FFF2-40B4-BE49-F238E27FC236}">
              <a16:creationId xmlns:a16="http://schemas.microsoft.com/office/drawing/2014/main" id="{00000000-0008-0000-0100-00003B000000}"/>
            </a:ext>
          </a:extLst>
        </xdr:cNvPr>
        <xdr:cNvSpPr>
          <a:spLocks noChangeArrowheads="1"/>
        </xdr:cNvSpPr>
      </xdr:nvSpPr>
      <xdr:spPr bwMode="auto">
        <a:xfrm>
          <a:off x="4110038" y="17043836"/>
          <a:ext cx="152781" cy="129739"/>
        </a:xfrm>
        <a:prstGeom prst="ellipse">
          <a:avLst/>
        </a:prstGeom>
        <a:noFill/>
        <a:ln w="9525">
          <a:solidFill>
            <a:srgbClr val="000000"/>
          </a:solidFill>
          <a:round/>
          <a:headEnd/>
          <a:tailEnd/>
        </a:ln>
      </xdr:spPr>
    </xdr:sp>
    <xdr:clientData/>
  </xdr:twoCellAnchor>
  <xdr:twoCellAnchor>
    <xdr:from>
      <xdr:col>18</xdr:col>
      <xdr:colOff>14288</xdr:colOff>
      <xdr:row>136</xdr:row>
      <xdr:rowOff>22661</xdr:rowOff>
    </xdr:from>
    <xdr:to>
      <xdr:col>18</xdr:col>
      <xdr:colOff>167069</xdr:colOff>
      <xdr:row>137</xdr:row>
      <xdr:rowOff>0</xdr:rowOff>
    </xdr:to>
    <xdr:sp macro="" textlink="">
      <xdr:nvSpPr>
        <xdr:cNvPr id="60" name="Oval 38">
          <a:extLst>
            <a:ext uri="{FF2B5EF4-FFF2-40B4-BE49-F238E27FC236}">
              <a16:creationId xmlns:a16="http://schemas.microsoft.com/office/drawing/2014/main" id="{00000000-0008-0000-0100-00003C000000}"/>
            </a:ext>
          </a:extLst>
        </xdr:cNvPr>
        <xdr:cNvSpPr>
          <a:spLocks noChangeArrowheads="1"/>
        </xdr:cNvSpPr>
      </xdr:nvSpPr>
      <xdr:spPr bwMode="auto">
        <a:xfrm>
          <a:off x="4100513" y="17348636"/>
          <a:ext cx="152781" cy="129739"/>
        </a:xfrm>
        <a:prstGeom prst="ellipse">
          <a:avLst/>
        </a:prstGeom>
        <a:noFill/>
        <a:ln w="9525">
          <a:solidFill>
            <a:srgbClr val="000000"/>
          </a:solidFill>
          <a:round/>
          <a:headEnd/>
          <a:tailEnd/>
        </a:ln>
      </xdr:spPr>
    </xdr:sp>
    <xdr:clientData/>
  </xdr:twoCellAnchor>
  <xdr:twoCellAnchor>
    <xdr:from>
      <xdr:col>71</xdr:col>
      <xdr:colOff>57831</xdr:colOff>
      <xdr:row>58</xdr:row>
      <xdr:rowOff>19740</xdr:rowOff>
    </xdr:from>
    <xdr:to>
      <xdr:col>72</xdr:col>
      <xdr:colOff>107156</xdr:colOff>
      <xdr:row>59</xdr:row>
      <xdr:rowOff>76889</xdr:rowOff>
    </xdr:to>
    <xdr:sp macro="" textlink="">
      <xdr:nvSpPr>
        <xdr:cNvPr id="61" name="Oval 1">
          <a:extLst>
            <a:ext uri="{FF2B5EF4-FFF2-40B4-BE49-F238E27FC236}">
              <a16:creationId xmlns:a16="http://schemas.microsoft.com/office/drawing/2014/main" id="{00000000-0008-0000-0100-00003D000000}"/>
            </a:ext>
          </a:extLst>
        </xdr:cNvPr>
        <xdr:cNvSpPr>
          <a:spLocks noChangeArrowheads="1"/>
        </xdr:cNvSpPr>
      </xdr:nvSpPr>
      <xdr:spPr bwMode="auto">
        <a:xfrm>
          <a:off x="14326281" y="6706290"/>
          <a:ext cx="192200" cy="171449"/>
        </a:xfrm>
        <a:prstGeom prst="ellipse">
          <a:avLst/>
        </a:prstGeom>
        <a:noFill/>
        <a:ln w="9525">
          <a:solidFill>
            <a:srgbClr val="000000"/>
          </a:solidFill>
          <a:round/>
          <a:headEnd/>
          <a:tailEnd/>
        </a:ln>
      </xdr:spPr>
    </xdr:sp>
    <xdr:clientData/>
  </xdr:twoCellAnchor>
  <xdr:twoCellAnchor>
    <xdr:from>
      <xdr:col>76</xdr:col>
      <xdr:colOff>57831</xdr:colOff>
      <xdr:row>58</xdr:row>
      <xdr:rowOff>19740</xdr:rowOff>
    </xdr:from>
    <xdr:to>
      <xdr:col>77</xdr:col>
      <xdr:colOff>107156</xdr:colOff>
      <xdr:row>59</xdr:row>
      <xdr:rowOff>76889</xdr:rowOff>
    </xdr:to>
    <xdr:sp macro="" textlink="">
      <xdr:nvSpPr>
        <xdr:cNvPr id="62" name="Oval 1">
          <a:extLst>
            <a:ext uri="{FF2B5EF4-FFF2-40B4-BE49-F238E27FC236}">
              <a16:creationId xmlns:a16="http://schemas.microsoft.com/office/drawing/2014/main" id="{00000000-0008-0000-0100-00003E000000}"/>
            </a:ext>
          </a:extLst>
        </xdr:cNvPr>
        <xdr:cNvSpPr>
          <a:spLocks noChangeArrowheads="1"/>
        </xdr:cNvSpPr>
      </xdr:nvSpPr>
      <xdr:spPr bwMode="auto">
        <a:xfrm>
          <a:off x="15040656" y="6706290"/>
          <a:ext cx="192200" cy="171449"/>
        </a:xfrm>
        <a:prstGeom prst="ellipse">
          <a:avLst/>
        </a:prstGeom>
        <a:noFill/>
        <a:ln w="9525">
          <a:solidFill>
            <a:srgbClr val="000000"/>
          </a:solidFill>
          <a:round/>
          <a:headEnd/>
          <a:tailEnd/>
        </a:ln>
      </xdr:spPr>
    </xdr:sp>
    <xdr:clientData/>
  </xdr:twoCellAnchor>
  <xdr:twoCellAnchor>
    <xdr:from>
      <xdr:col>76</xdr:col>
      <xdr:colOff>57831</xdr:colOff>
      <xdr:row>34</xdr:row>
      <xdr:rowOff>19740</xdr:rowOff>
    </xdr:from>
    <xdr:to>
      <xdr:col>77</xdr:col>
      <xdr:colOff>107156</xdr:colOff>
      <xdr:row>35</xdr:row>
      <xdr:rowOff>76889</xdr:rowOff>
    </xdr:to>
    <xdr:sp macro="" textlink="">
      <xdr:nvSpPr>
        <xdr:cNvPr id="63" name="Oval 1">
          <a:extLst>
            <a:ext uri="{FF2B5EF4-FFF2-40B4-BE49-F238E27FC236}">
              <a16:creationId xmlns:a16="http://schemas.microsoft.com/office/drawing/2014/main" id="{00000000-0008-0000-0100-00003F000000}"/>
            </a:ext>
          </a:extLst>
        </xdr:cNvPr>
        <xdr:cNvSpPr>
          <a:spLocks noChangeArrowheads="1"/>
        </xdr:cNvSpPr>
      </xdr:nvSpPr>
      <xdr:spPr bwMode="auto">
        <a:xfrm>
          <a:off x="15040656" y="3963090"/>
          <a:ext cx="192200" cy="171449"/>
        </a:xfrm>
        <a:prstGeom prst="ellipse">
          <a:avLst/>
        </a:prstGeom>
        <a:noFill/>
        <a:ln w="9525">
          <a:solidFill>
            <a:srgbClr val="000000"/>
          </a:solidFill>
          <a:round/>
          <a:headEnd/>
          <a:tailEnd/>
        </a:ln>
      </xdr:spPr>
    </xdr:sp>
    <xdr:clientData/>
  </xdr:twoCellAnchor>
  <xdr:twoCellAnchor>
    <xdr:from>
      <xdr:col>66</xdr:col>
      <xdr:colOff>57831</xdr:colOff>
      <xdr:row>34</xdr:row>
      <xdr:rowOff>19740</xdr:rowOff>
    </xdr:from>
    <xdr:to>
      <xdr:col>67</xdr:col>
      <xdr:colOff>107156</xdr:colOff>
      <xdr:row>35</xdr:row>
      <xdr:rowOff>76889</xdr:rowOff>
    </xdr:to>
    <xdr:sp macro="" textlink="">
      <xdr:nvSpPr>
        <xdr:cNvPr id="64" name="Oval 1">
          <a:extLst>
            <a:ext uri="{FF2B5EF4-FFF2-40B4-BE49-F238E27FC236}">
              <a16:creationId xmlns:a16="http://schemas.microsoft.com/office/drawing/2014/main" id="{00000000-0008-0000-0100-000040000000}"/>
            </a:ext>
          </a:extLst>
        </xdr:cNvPr>
        <xdr:cNvSpPr>
          <a:spLocks noChangeArrowheads="1"/>
        </xdr:cNvSpPr>
      </xdr:nvSpPr>
      <xdr:spPr bwMode="auto">
        <a:xfrm>
          <a:off x="13611906" y="3963090"/>
          <a:ext cx="192200" cy="171449"/>
        </a:xfrm>
        <a:prstGeom prst="ellipse">
          <a:avLst/>
        </a:prstGeom>
        <a:noFill/>
        <a:ln w="9525">
          <a:solidFill>
            <a:srgbClr val="000000"/>
          </a:solidFill>
          <a:round/>
          <a:headEnd/>
          <a:tailEnd/>
        </a:ln>
      </xdr:spPr>
    </xdr:sp>
    <xdr:clientData/>
  </xdr:twoCellAnchor>
  <xdr:twoCellAnchor>
    <xdr:from>
      <xdr:col>52</xdr:col>
      <xdr:colOff>38100</xdr:colOff>
      <xdr:row>66</xdr:row>
      <xdr:rowOff>46002</xdr:rowOff>
    </xdr:from>
    <xdr:to>
      <xdr:col>53</xdr:col>
      <xdr:colOff>171450</xdr:colOff>
      <xdr:row>67</xdr:row>
      <xdr:rowOff>65052</xdr:rowOff>
    </xdr:to>
    <xdr:sp macro="" textlink="">
      <xdr:nvSpPr>
        <xdr:cNvPr id="65" name="AutoShape 43">
          <a:extLst>
            <a:ext uri="{FF2B5EF4-FFF2-40B4-BE49-F238E27FC236}">
              <a16:creationId xmlns:a16="http://schemas.microsoft.com/office/drawing/2014/main" id="{00000000-0008-0000-0100-000041000000}"/>
            </a:ext>
          </a:extLst>
        </xdr:cNvPr>
        <xdr:cNvSpPr>
          <a:spLocks noChangeArrowheads="1"/>
        </xdr:cNvSpPr>
      </xdr:nvSpPr>
      <xdr:spPr bwMode="auto">
        <a:xfrm>
          <a:off x="11077575" y="7646952"/>
          <a:ext cx="333375" cy="133350"/>
        </a:xfrm>
        <a:prstGeom prst="roundRect">
          <a:avLst>
            <a:gd name="adj" fmla="val 16667"/>
          </a:avLst>
        </a:prstGeom>
        <a:noFill/>
        <a:ln w="9525">
          <a:solidFill>
            <a:srgbClr val="000000"/>
          </a:solidFill>
          <a:round/>
          <a:headEnd/>
          <a:tailEnd/>
        </a:ln>
      </xdr:spPr>
      <xdr:txBody>
        <a:bodyPr/>
        <a:lstStyle/>
        <a:p>
          <a:endParaRPr lang="ja-JP" altLang="en-US"/>
        </a:p>
      </xdr:txBody>
    </xdr:sp>
    <xdr:clientData/>
  </xdr:twoCellAnchor>
  <xdr:twoCellAnchor>
    <xdr:from>
      <xdr:col>53</xdr:col>
      <xdr:colOff>180975</xdr:colOff>
      <xdr:row>66</xdr:row>
      <xdr:rowOff>46002</xdr:rowOff>
    </xdr:from>
    <xdr:to>
      <xdr:col>55</xdr:col>
      <xdr:colOff>150394</xdr:colOff>
      <xdr:row>67</xdr:row>
      <xdr:rowOff>65052</xdr:rowOff>
    </xdr:to>
    <xdr:sp macro="" textlink="">
      <xdr:nvSpPr>
        <xdr:cNvPr id="66" name="AutoShape 44">
          <a:extLst>
            <a:ext uri="{FF2B5EF4-FFF2-40B4-BE49-F238E27FC236}">
              <a16:creationId xmlns:a16="http://schemas.microsoft.com/office/drawing/2014/main" id="{00000000-0008-0000-0100-000042000000}"/>
            </a:ext>
          </a:extLst>
        </xdr:cNvPr>
        <xdr:cNvSpPr>
          <a:spLocks noChangeArrowheads="1"/>
        </xdr:cNvSpPr>
      </xdr:nvSpPr>
      <xdr:spPr bwMode="auto">
        <a:xfrm>
          <a:off x="11420475" y="7646952"/>
          <a:ext cx="369469" cy="133350"/>
        </a:xfrm>
        <a:prstGeom prst="roundRect">
          <a:avLst>
            <a:gd name="adj" fmla="val 16667"/>
          </a:avLst>
        </a:prstGeom>
        <a:noFill/>
        <a:ln w="9525">
          <a:solidFill>
            <a:srgbClr val="000000"/>
          </a:solidFill>
          <a:round/>
          <a:headEnd/>
          <a:tailEnd/>
        </a:ln>
      </xdr:spPr>
    </xdr:sp>
    <xdr:clientData/>
  </xdr:twoCellAnchor>
  <xdr:twoCellAnchor>
    <xdr:from>
      <xdr:col>54</xdr:col>
      <xdr:colOff>120318</xdr:colOff>
      <xdr:row>64</xdr:row>
      <xdr:rowOff>47624</xdr:rowOff>
    </xdr:from>
    <xdr:to>
      <xdr:col>66</xdr:col>
      <xdr:colOff>30080</xdr:colOff>
      <xdr:row>65</xdr:row>
      <xdr:rowOff>74543</xdr:rowOff>
    </xdr:to>
    <xdr:sp macro="" textlink="">
      <xdr:nvSpPr>
        <xdr:cNvPr id="67" name="AutoShape 41">
          <a:extLst>
            <a:ext uri="{FF2B5EF4-FFF2-40B4-BE49-F238E27FC236}">
              <a16:creationId xmlns:a16="http://schemas.microsoft.com/office/drawing/2014/main" id="{00000000-0008-0000-0100-000043000000}"/>
            </a:ext>
          </a:extLst>
        </xdr:cNvPr>
        <xdr:cNvSpPr>
          <a:spLocks noChangeArrowheads="1"/>
        </xdr:cNvSpPr>
      </xdr:nvSpPr>
      <xdr:spPr bwMode="auto">
        <a:xfrm>
          <a:off x="11559843" y="7419974"/>
          <a:ext cx="2024312" cy="141219"/>
        </a:xfrm>
        <a:prstGeom prst="roundRect">
          <a:avLst>
            <a:gd name="adj" fmla="val 16667"/>
          </a:avLst>
        </a:prstGeom>
        <a:noFill/>
        <a:ln w="9525">
          <a:solidFill>
            <a:srgbClr val="000000"/>
          </a:solidFill>
          <a:round/>
          <a:headEnd/>
          <a:tailEnd/>
        </a:ln>
      </xdr:spPr>
    </xdr:sp>
    <xdr:clientData/>
  </xdr:twoCellAnchor>
  <xdr:twoCellAnchor>
    <xdr:from>
      <xdr:col>52</xdr:col>
      <xdr:colOff>50576</xdr:colOff>
      <xdr:row>64</xdr:row>
      <xdr:rowOff>45119</xdr:rowOff>
    </xdr:from>
    <xdr:to>
      <xdr:col>54</xdr:col>
      <xdr:colOff>101151</xdr:colOff>
      <xdr:row>65</xdr:row>
      <xdr:rowOff>75197</xdr:rowOff>
    </xdr:to>
    <xdr:sp macro="" textlink="">
      <xdr:nvSpPr>
        <xdr:cNvPr id="68" name="角丸四角形 67">
          <a:extLst>
            <a:ext uri="{FF2B5EF4-FFF2-40B4-BE49-F238E27FC236}">
              <a16:creationId xmlns:a16="http://schemas.microsoft.com/office/drawing/2014/main" id="{00000000-0008-0000-0100-000044000000}"/>
            </a:ext>
          </a:extLst>
        </xdr:cNvPr>
        <xdr:cNvSpPr/>
      </xdr:nvSpPr>
      <xdr:spPr bwMode="auto">
        <a:xfrm>
          <a:off x="11090051" y="7417469"/>
          <a:ext cx="450625" cy="144378"/>
        </a:xfrm>
        <a:prstGeom prst="roundRec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125929</xdr:colOff>
      <xdr:row>162</xdr:row>
      <xdr:rowOff>6569</xdr:rowOff>
    </xdr:from>
    <xdr:to>
      <xdr:col>12</xdr:col>
      <xdr:colOff>125928</xdr:colOff>
      <xdr:row>162</xdr:row>
      <xdr:rowOff>141261</xdr:rowOff>
    </xdr:to>
    <xdr:sp macro="" textlink="">
      <xdr:nvSpPr>
        <xdr:cNvPr id="69" name="Oval 3">
          <a:extLst>
            <a:ext uri="{FF2B5EF4-FFF2-40B4-BE49-F238E27FC236}">
              <a16:creationId xmlns:a16="http://schemas.microsoft.com/office/drawing/2014/main" id="{00000000-0008-0000-0100-000045000000}"/>
            </a:ext>
          </a:extLst>
        </xdr:cNvPr>
        <xdr:cNvSpPr>
          <a:spLocks noChangeArrowheads="1"/>
        </xdr:cNvSpPr>
      </xdr:nvSpPr>
      <xdr:spPr bwMode="auto">
        <a:xfrm>
          <a:off x="2811979" y="21294944"/>
          <a:ext cx="200024" cy="134692"/>
        </a:xfrm>
        <a:prstGeom prst="ellipse">
          <a:avLst/>
        </a:prstGeom>
        <a:noFill/>
        <a:ln w="9525">
          <a:solidFill>
            <a:srgbClr val="000000"/>
          </a:solidFill>
          <a:round/>
          <a:headEnd/>
          <a:tailEnd/>
        </a:ln>
      </xdr:spPr>
    </xdr:sp>
    <xdr:clientData/>
  </xdr:twoCellAnchor>
  <xdr:twoCellAnchor>
    <xdr:from>
      <xdr:col>13</xdr:col>
      <xdr:colOff>140862</xdr:colOff>
      <xdr:row>159</xdr:row>
      <xdr:rowOff>23814</xdr:rowOff>
    </xdr:from>
    <xdr:to>
      <xdr:col>14</xdr:col>
      <xdr:colOff>62280</xdr:colOff>
      <xdr:row>160</xdr:row>
      <xdr:rowOff>0</xdr:rowOff>
    </xdr:to>
    <xdr:sp macro="" textlink="">
      <xdr:nvSpPr>
        <xdr:cNvPr id="70" name="Oval 8">
          <a:extLst>
            <a:ext uri="{FF2B5EF4-FFF2-40B4-BE49-F238E27FC236}">
              <a16:creationId xmlns:a16="http://schemas.microsoft.com/office/drawing/2014/main" id="{00000000-0008-0000-0100-000046000000}"/>
            </a:ext>
          </a:extLst>
        </xdr:cNvPr>
        <xdr:cNvSpPr>
          <a:spLocks noChangeArrowheads="1"/>
        </xdr:cNvSpPr>
      </xdr:nvSpPr>
      <xdr:spPr bwMode="auto">
        <a:xfrm>
          <a:off x="3226962" y="20854989"/>
          <a:ext cx="121443" cy="128586"/>
        </a:xfrm>
        <a:prstGeom prst="ellipse">
          <a:avLst/>
        </a:prstGeom>
        <a:noFill/>
        <a:ln w="9525">
          <a:solidFill>
            <a:srgbClr val="000000"/>
          </a:solidFill>
          <a:round/>
          <a:headEnd/>
          <a:tailEnd/>
        </a:ln>
      </xdr:spPr>
    </xdr:sp>
    <xdr:clientData/>
  </xdr:twoCellAnchor>
  <xdr:twoCellAnchor>
    <xdr:from>
      <xdr:col>20</xdr:col>
      <xdr:colOff>19707</xdr:colOff>
      <xdr:row>133</xdr:row>
      <xdr:rowOff>6569</xdr:rowOff>
    </xdr:from>
    <xdr:to>
      <xdr:col>21</xdr:col>
      <xdr:colOff>139029</xdr:colOff>
      <xdr:row>133</xdr:row>
      <xdr:rowOff>138690</xdr:rowOff>
    </xdr:to>
    <xdr:sp macro="" textlink="">
      <xdr:nvSpPr>
        <xdr:cNvPr id="71" name="Oval 38">
          <a:extLst>
            <a:ext uri="{FF2B5EF4-FFF2-40B4-BE49-F238E27FC236}">
              <a16:creationId xmlns:a16="http://schemas.microsoft.com/office/drawing/2014/main" id="{00000000-0008-0000-0100-000047000000}"/>
            </a:ext>
          </a:extLst>
        </xdr:cNvPr>
        <xdr:cNvSpPr>
          <a:spLocks noChangeArrowheads="1"/>
        </xdr:cNvSpPr>
      </xdr:nvSpPr>
      <xdr:spPr bwMode="auto">
        <a:xfrm>
          <a:off x="4505982" y="16875344"/>
          <a:ext cx="319347" cy="132121"/>
        </a:xfrm>
        <a:prstGeom prst="ellipse">
          <a:avLst/>
        </a:prstGeom>
        <a:noFill/>
        <a:ln w="9525">
          <a:solidFill>
            <a:srgbClr val="000000"/>
          </a:solidFill>
          <a:round/>
          <a:headEnd/>
          <a:tailEnd/>
        </a:ln>
      </xdr:spPr>
    </xdr:sp>
    <xdr:clientData/>
  </xdr:twoCellAnchor>
  <xdr:twoCellAnchor>
    <xdr:from>
      <xdr:col>20</xdr:col>
      <xdr:colOff>25619</xdr:colOff>
      <xdr:row>135</xdr:row>
      <xdr:rowOff>3613</xdr:rowOff>
    </xdr:from>
    <xdr:to>
      <xdr:col>21</xdr:col>
      <xdr:colOff>144941</xdr:colOff>
      <xdr:row>135</xdr:row>
      <xdr:rowOff>135734</xdr:rowOff>
    </xdr:to>
    <xdr:sp macro="" textlink="">
      <xdr:nvSpPr>
        <xdr:cNvPr id="72" name="Oval 38">
          <a:extLst>
            <a:ext uri="{FF2B5EF4-FFF2-40B4-BE49-F238E27FC236}">
              <a16:creationId xmlns:a16="http://schemas.microsoft.com/office/drawing/2014/main" id="{00000000-0008-0000-0100-000048000000}"/>
            </a:ext>
          </a:extLst>
        </xdr:cNvPr>
        <xdr:cNvSpPr>
          <a:spLocks noChangeArrowheads="1"/>
        </xdr:cNvSpPr>
      </xdr:nvSpPr>
      <xdr:spPr bwMode="auto">
        <a:xfrm>
          <a:off x="4511894" y="17177188"/>
          <a:ext cx="319347" cy="132121"/>
        </a:xfrm>
        <a:prstGeom prst="ellipse">
          <a:avLst/>
        </a:prstGeom>
        <a:noFill/>
        <a:ln w="9525">
          <a:solidFill>
            <a:srgbClr val="000000"/>
          </a:solidFill>
          <a:round/>
          <a:headEnd/>
          <a:tailEnd/>
        </a:ln>
      </xdr:spPr>
    </xdr:sp>
    <xdr:clientData/>
  </xdr:twoCellAnchor>
  <xdr:twoCellAnchor>
    <xdr:from>
      <xdr:col>25</xdr:col>
      <xdr:colOff>161821</xdr:colOff>
      <xdr:row>134</xdr:row>
      <xdr:rowOff>23232</xdr:rowOff>
    </xdr:from>
    <xdr:to>
      <xdr:col>26</xdr:col>
      <xdr:colOff>114809</xdr:colOff>
      <xdr:row>135</xdr:row>
      <xdr:rowOff>571</xdr:rowOff>
    </xdr:to>
    <xdr:sp macro="" textlink="">
      <xdr:nvSpPr>
        <xdr:cNvPr id="73" name="Oval 38">
          <a:extLst>
            <a:ext uri="{FF2B5EF4-FFF2-40B4-BE49-F238E27FC236}">
              <a16:creationId xmlns:a16="http://schemas.microsoft.com/office/drawing/2014/main" id="{00000000-0008-0000-0100-000049000000}"/>
            </a:ext>
          </a:extLst>
        </xdr:cNvPr>
        <xdr:cNvSpPr>
          <a:spLocks noChangeArrowheads="1"/>
        </xdr:cNvSpPr>
      </xdr:nvSpPr>
      <xdr:spPr bwMode="auto">
        <a:xfrm>
          <a:off x="5648221" y="17044407"/>
          <a:ext cx="153013" cy="129739"/>
        </a:xfrm>
        <a:prstGeom prst="ellipse">
          <a:avLst/>
        </a:prstGeom>
        <a:noFill/>
        <a:ln w="9525">
          <a:solidFill>
            <a:srgbClr val="000000"/>
          </a:solidFill>
          <a:round/>
          <a:headEnd/>
          <a:tailEnd/>
        </a:ln>
      </xdr:spPr>
      <xdr:txBody>
        <a:bodyPr/>
        <a:lstStyle/>
        <a:p>
          <a:endParaRPr lang="ja-JP" altLang="en-US"/>
        </a:p>
      </xdr:txBody>
    </xdr:sp>
    <xdr:clientData/>
  </xdr:twoCellAnchor>
  <xdr:twoCellAnchor>
    <xdr:from>
      <xdr:col>66</xdr:col>
      <xdr:colOff>57831</xdr:colOff>
      <xdr:row>24</xdr:row>
      <xdr:rowOff>19740</xdr:rowOff>
    </xdr:from>
    <xdr:to>
      <xdr:col>67</xdr:col>
      <xdr:colOff>107156</xdr:colOff>
      <xdr:row>25</xdr:row>
      <xdr:rowOff>76889</xdr:rowOff>
    </xdr:to>
    <xdr:sp macro="" textlink="">
      <xdr:nvSpPr>
        <xdr:cNvPr id="74" name="Oval 1">
          <a:extLst>
            <a:ext uri="{FF2B5EF4-FFF2-40B4-BE49-F238E27FC236}">
              <a16:creationId xmlns:a16="http://schemas.microsoft.com/office/drawing/2014/main" id="{00000000-0008-0000-0100-00004A000000}"/>
            </a:ext>
          </a:extLst>
        </xdr:cNvPr>
        <xdr:cNvSpPr>
          <a:spLocks noChangeArrowheads="1"/>
        </xdr:cNvSpPr>
      </xdr:nvSpPr>
      <xdr:spPr bwMode="auto">
        <a:xfrm>
          <a:off x="13611906" y="2820090"/>
          <a:ext cx="192200" cy="171449"/>
        </a:xfrm>
        <a:prstGeom prst="ellipse">
          <a:avLst/>
        </a:prstGeom>
        <a:noFill/>
        <a:ln w="9525">
          <a:solidFill>
            <a:srgbClr val="000000"/>
          </a:solidFill>
          <a:round/>
          <a:headEnd/>
          <a:tailEnd/>
        </a:ln>
      </xdr:spPr>
    </xdr:sp>
    <xdr:clientData/>
  </xdr:twoCellAnchor>
  <xdr:twoCellAnchor>
    <xdr:from>
      <xdr:col>71</xdr:col>
      <xdr:colOff>57831</xdr:colOff>
      <xdr:row>24</xdr:row>
      <xdr:rowOff>19740</xdr:rowOff>
    </xdr:from>
    <xdr:to>
      <xdr:col>72</xdr:col>
      <xdr:colOff>107156</xdr:colOff>
      <xdr:row>25</xdr:row>
      <xdr:rowOff>76889</xdr:rowOff>
    </xdr:to>
    <xdr:sp macro="" textlink="">
      <xdr:nvSpPr>
        <xdr:cNvPr id="75" name="Oval 1">
          <a:extLst>
            <a:ext uri="{FF2B5EF4-FFF2-40B4-BE49-F238E27FC236}">
              <a16:creationId xmlns:a16="http://schemas.microsoft.com/office/drawing/2014/main" id="{00000000-0008-0000-0100-00004B000000}"/>
            </a:ext>
          </a:extLst>
        </xdr:cNvPr>
        <xdr:cNvSpPr>
          <a:spLocks noChangeArrowheads="1"/>
        </xdr:cNvSpPr>
      </xdr:nvSpPr>
      <xdr:spPr bwMode="auto">
        <a:xfrm>
          <a:off x="14326281" y="2820090"/>
          <a:ext cx="192200" cy="171449"/>
        </a:xfrm>
        <a:prstGeom prst="ellipse">
          <a:avLst/>
        </a:prstGeom>
        <a:noFill/>
        <a:ln w="9525">
          <a:solidFill>
            <a:srgbClr val="000000"/>
          </a:solidFill>
          <a:round/>
          <a:headEnd/>
          <a:tailEnd/>
        </a:ln>
      </xdr:spPr>
    </xdr:sp>
    <xdr:clientData/>
  </xdr:twoCellAnchor>
  <xdr:twoCellAnchor>
    <xdr:from>
      <xdr:col>76</xdr:col>
      <xdr:colOff>57831</xdr:colOff>
      <xdr:row>24</xdr:row>
      <xdr:rowOff>19740</xdr:rowOff>
    </xdr:from>
    <xdr:to>
      <xdr:col>77</xdr:col>
      <xdr:colOff>107156</xdr:colOff>
      <xdr:row>25</xdr:row>
      <xdr:rowOff>76889</xdr:rowOff>
    </xdr:to>
    <xdr:sp macro="" textlink="">
      <xdr:nvSpPr>
        <xdr:cNvPr id="76" name="Oval 1">
          <a:extLst>
            <a:ext uri="{FF2B5EF4-FFF2-40B4-BE49-F238E27FC236}">
              <a16:creationId xmlns:a16="http://schemas.microsoft.com/office/drawing/2014/main" id="{00000000-0008-0000-0100-00004C000000}"/>
            </a:ext>
          </a:extLst>
        </xdr:cNvPr>
        <xdr:cNvSpPr>
          <a:spLocks noChangeArrowheads="1"/>
        </xdr:cNvSpPr>
      </xdr:nvSpPr>
      <xdr:spPr bwMode="auto">
        <a:xfrm>
          <a:off x="15040656" y="2820090"/>
          <a:ext cx="192200" cy="171449"/>
        </a:xfrm>
        <a:prstGeom prst="ellipse">
          <a:avLst/>
        </a:prstGeom>
        <a:noFill/>
        <a:ln w="9525">
          <a:solidFill>
            <a:srgbClr val="000000"/>
          </a:solidFill>
          <a:round/>
          <a:headEnd/>
          <a:tailEnd/>
        </a:ln>
      </xdr:spPr>
    </xdr:sp>
    <xdr:clientData/>
  </xdr:twoCellAnchor>
  <xdr:twoCellAnchor>
    <xdr:from>
      <xdr:col>18</xdr:col>
      <xdr:colOff>23813</xdr:colOff>
      <xdr:row>134</xdr:row>
      <xdr:rowOff>22661</xdr:rowOff>
    </xdr:from>
    <xdr:to>
      <xdr:col>18</xdr:col>
      <xdr:colOff>176594</xdr:colOff>
      <xdr:row>135</xdr:row>
      <xdr:rowOff>0</xdr:rowOff>
    </xdr:to>
    <xdr:sp macro="" textlink="">
      <xdr:nvSpPr>
        <xdr:cNvPr id="77" name="Oval 38">
          <a:extLst>
            <a:ext uri="{FF2B5EF4-FFF2-40B4-BE49-F238E27FC236}">
              <a16:creationId xmlns:a16="http://schemas.microsoft.com/office/drawing/2014/main" id="{00000000-0008-0000-0100-00004D000000}"/>
            </a:ext>
          </a:extLst>
        </xdr:cNvPr>
        <xdr:cNvSpPr>
          <a:spLocks noChangeArrowheads="1"/>
        </xdr:cNvSpPr>
      </xdr:nvSpPr>
      <xdr:spPr bwMode="auto">
        <a:xfrm>
          <a:off x="4110038" y="17043836"/>
          <a:ext cx="152781" cy="129739"/>
        </a:xfrm>
        <a:prstGeom prst="ellipse">
          <a:avLst/>
        </a:prstGeom>
        <a:noFill/>
        <a:ln w="9525">
          <a:solidFill>
            <a:srgbClr val="000000"/>
          </a:solidFill>
          <a:round/>
          <a:headEnd/>
          <a:tailEnd/>
        </a:ln>
      </xdr:spPr>
    </xdr:sp>
    <xdr:clientData/>
  </xdr:twoCellAnchor>
  <xdr:twoCellAnchor>
    <xdr:from>
      <xdr:col>14</xdr:col>
      <xdr:colOff>9354</xdr:colOff>
      <xdr:row>120</xdr:row>
      <xdr:rowOff>20867</xdr:rowOff>
    </xdr:from>
    <xdr:to>
      <xdr:col>14</xdr:col>
      <xdr:colOff>162654</xdr:colOff>
      <xdr:row>120</xdr:row>
      <xdr:rowOff>151535</xdr:rowOff>
    </xdr:to>
    <xdr:sp macro="" textlink="">
      <xdr:nvSpPr>
        <xdr:cNvPr id="78" name="Oval 38">
          <a:extLst>
            <a:ext uri="{FF2B5EF4-FFF2-40B4-BE49-F238E27FC236}">
              <a16:creationId xmlns:a16="http://schemas.microsoft.com/office/drawing/2014/main" id="{00000000-0008-0000-0100-00004E000000}"/>
            </a:ext>
          </a:extLst>
        </xdr:cNvPr>
        <xdr:cNvSpPr>
          <a:spLocks noChangeArrowheads="1"/>
        </xdr:cNvSpPr>
      </xdr:nvSpPr>
      <xdr:spPr bwMode="auto">
        <a:xfrm>
          <a:off x="3295479" y="14908442"/>
          <a:ext cx="153300" cy="130668"/>
        </a:xfrm>
        <a:prstGeom prst="ellipse">
          <a:avLst/>
        </a:prstGeom>
        <a:noFill/>
        <a:ln w="9525">
          <a:solidFill>
            <a:srgbClr val="000000"/>
          </a:solidFill>
          <a:round/>
          <a:headEnd/>
          <a:tailEnd/>
        </a:ln>
      </xdr:spPr>
    </xdr:sp>
    <xdr:clientData/>
  </xdr:twoCellAnchor>
  <xdr:twoCellAnchor>
    <xdr:from>
      <xdr:col>14</xdr:col>
      <xdr:colOff>9354</xdr:colOff>
      <xdr:row>138</xdr:row>
      <xdr:rowOff>20867</xdr:rowOff>
    </xdr:from>
    <xdr:to>
      <xdr:col>14</xdr:col>
      <xdr:colOff>162654</xdr:colOff>
      <xdr:row>138</xdr:row>
      <xdr:rowOff>151535</xdr:rowOff>
    </xdr:to>
    <xdr:sp macro="" textlink="">
      <xdr:nvSpPr>
        <xdr:cNvPr id="79" name="Oval 38">
          <a:extLst>
            <a:ext uri="{FF2B5EF4-FFF2-40B4-BE49-F238E27FC236}">
              <a16:creationId xmlns:a16="http://schemas.microsoft.com/office/drawing/2014/main" id="{00000000-0008-0000-0100-00004F000000}"/>
            </a:ext>
          </a:extLst>
        </xdr:cNvPr>
        <xdr:cNvSpPr>
          <a:spLocks noChangeArrowheads="1"/>
        </xdr:cNvSpPr>
      </xdr:nvSpPr>
      <xdr:spPr bwMode="auto">
        <a:xfrm>
          <a:off x="3295479" y="17651642"/>
          <a:ext cx="153300" cy="130668"/>
        </a:xfrm>
        <a:prstGeom prst="ellipse">
          <a:avLst/>
        </a:prstGeom>
        <a:noFill/>
        <a:ln w="9525">
          <a:solidFill>
            <a:srgbClr val="000000"/>
          </a:solidFill>
          <a:round/>
          <a:headEnd/>
          <a:tailEnd/>
        </a:ln>
      </xdr:spPr>
    </xdr:sp>
    <xdr:clientData/>
  </xdr:twoCellAnchor>
  <xdr:twoCellAnchor>
    <xdr:from>
      <xdr:col>18</xdr:col>
      <xdr:colOff>23813</xdr:colOff>
      <xdr:row>120</xdr:row>
      <xdr:rowOff>22661</xdr:rowOff>
    </xdr:from>
    <xdr:to>
      <xdr:col>18</xdr:col>
      <xdr:colOff>176594</xdr:colOff>
      <xdr:row>121</xdr:row>
      <xdr:rowOff>0</xdr:rowOff>
    </xdr:to>
    <xdr:sp macro="" textlink="">
      <xdr:nvSpPr>
        <xdr:cNvPr id="80" name="Oval 38">
          <a:extLst>
            <a:ext uri="{FF2B5EF4-FFF2-40B4-BE49-F238E27FC236}">
              <a16:creationId xmlns:a16="http://schemas.microsoft.com/office/drawing/2014/main" id="{00000000-0008-0000-0100-000050000000}"/>
            </a:ext>
          </a:extLst>
        </xdr:cNvPr>
        <xdr:cNvSpPr>
          <a:spLocks noChangeArrowheads="1"/>
        </xdr:cNvSpPr>
      </xdr:nvSpPr>
      <xdr:spPr bwMode="auto">
        <a:xfrm>
          <a:off x="4110038" y="14910236"/>
          <a:ext cx="152781" cy="129739"/>
        </a:xfrm>
        <a:prstGeom prst="ellipse">
          <a:avLst/>
        </a:prstGeom>
        <a:noFill/>
        <a:ln w="9525">
          <a:solidFill>
            <a:srgbClr val="000000"/>
          </a:solidFill>
          <a:round/>
          <a:headEnd/>
          <a:tailEnd/>
        </a:ln>
      </xdr:spPr>
    </xdr:sp>
    <xdr:clientData/>
  </xdr:twoCellAnchor>
  <xdr:twoCellAnchor>
    <xdr:from>
      <xdr:col>18</xdr:col>
      <xdr:colOff>23813</xdr:colOff>
      <xdr:row>138</xdr:row>
      <xdr:rowOff>22661</xdr:rowOff>
    </xdr:from>
    <xdr:to>
      <xdr:col>18</xdr:col>
      <xdr:colOff>176594</xdr:colOff>
      <xdr:row>139</xdr:row>
      <xdr:rowOff>0</xdr:rowOff>
    </xdr:to>
    <xdr:sp macro="" textlink="">
      <xdr:nvSpPr>
        <xdr:cNvPr id="81" name="Oval 38">
          <a:extLst>
            <a:ext uri="{FF2B5EF4-FFF2-40B4-BE49-F238E27FC236}">
              <a16:creationId xmlns:a16="http://schemas.microsoft.com/office/drawing/2014/main" id="{00000000-0008-0000-0100-000051000000}"/>
            </a:ext>
          </a:extLst>
        </xdr:cNvPr>
        <xdr:cNvSpPr>
          <a:spLocks noChangeArrowheads="1"/>
        </xdr:cNvSpPr>
      </xdr:nvSpPr>
      <xdr:spPr bwMode="auto">
        <a:xfrm>
          <a:off x="4110038" y="17653436"/>
          <a:ext cx="152781" cy="129739"/>
        </a:xfrm>
        <a:prstGeom prst="ellipse">
          <a:avLst/>
        </a:prstGeom>
        <a:noFill/>
        <a:ln w="9525">
          <a:solidFill>
            <a:srgbClr val="000000"/>
          </a:solidFill>
          <a:round/>
          <a:headEnd/>
          <a:tailEnd/>
        </a:ln>
      </xdr:spPr>
    </xdr:sp>
    <xdr:clientData/>
  </xdr:twoCellAnchor>
  <xdr:twoCellAnchor>
    <xdr:from>
      <xdr:col>20</xdr:col>
      <xdr:colOff>19707</xdr:colOff>
      <xdr:row>133</xdr:row>
      <xdr:rowOff>6569</xdr:rowOff>
    </xdr:from>
    <xdr:to>
      <xdr:col>21</xdr:col>
      <xdr:colOff>139029</xdr:colOff>
      <xdr:row>133</xdr:row>
      <xdr:rowOff>138690</xdr:rowOff>
    </xdr:to>
    <xdr:sp macro="" textlink="">
      <xdr:nvSpPr>
        <xdr:cNvPr id="82" name="Oval 38">
          <a:extLst>
            <a:ext uri="{FF2B5EF4-FFF2-40B4-BE49-F238E27FC236}">
              <a16:creationId xmlns:a16="http://schemas.microsoft.com/office/drawing/2014/main" id="{00000000-0008-0000-0100-000052000000}"/>
            </a:ext>
          </a:extLst>
        </xdr:cNvPr>
        <xdr:cNvSpPr>
          <a:spLocks noChangeArrowheads="1"/>
        </xdr:cNvSpPr>
      </xdr:nvSpPr>
      <xdr:spPr bwMode="auto">
        <a:xfrm>
          <a:off x="4505982" y="16875344"/>
          <a:ext cx="319347" cy="132121"/>
        </a:xfrm>
        <a:prstGeom prst="ellipse">
          <a:avLst/>
        </a:prstGeom>
        <a:noFill/>
        <a:ln w="9525">
          <a:solidFill>
            <a:srgbClr val="000000"/>
          </a:solidFill>
          <a:round/>
          <a:headEnd/>
          <a:tailEnd/>
        </a:ln>
      </xdr:spPr>
    </xdr:sp>
    <xdr:clientData/>
  </xdr:twoCellAnchor>
  <xdr:twoCellAnchor>
    <xdr:from>
      <xdr:col>20</xdr:col>
      <xdr:colOff>19707</xdr:colOff>
      <xdr:row>119</xdr:row>
      <xdr:rowOff>13138</xdr:rowOff>
    </xdr:from>
    <xdr:to>
      <xdr:col>21</xdr:col>
      <xdr:colOff>139029</xdr:colOff>
      <xdr:row>119</xdr:row>
      <xdr:rowOff>145259</xdr:rowOff>
    </xdr:to>
    <xdr:sp macro="" textlink="">
      <xdr:nvSpPr>
        <xdr:cNvPr id="83" name="Oval 38">
          <a:extLst>
            <a:ext uri="{FF2B5EF4-FFF2-40B4-BE49-F238E27FC236}">
              <a16:creationId xmlns:a16="http://schemas.microsoft.com/office/drawing/2014/main" id="{00000000-0008-0000-0100-000053000000}"/>
            </a:ext>
          </a:extLst>
        </xdr:cNvPr>
        <xdr:cNvSpPr>
          <a:spLocks noChangeArrowheads="1"/>
        </xdr:cNvSpPr>
      </xdr:nvSpPr>
      <xdr:spPr bwMode="auto">
        <a:xfrm>
          <a:off x="4505982" y="14748313"/>
          <a:ext cx="319347" cy="132121"/>
        </a:xfrm>
        <a:prstGeom prst="ellipse">
          <a:avLst/>
        </a:prstGeom>
        <a:noFill/>
        <a:ln w="9525">
          <a:solidFill>
            <a:srgbClr val="000000"/>
          </a:solidFill>
          <a:round/>
          <a:headEnd/>
          <a:tailEnd/>
        </a:ln>
      </xdr:spPr>
    </xdr:sp>
    <xdr:clientData/>
  </xdr:twoCellAnchor>
  <xdr:twoCellAnchor>
    <xdr:from>
      <xdr:col>20</xdr:col>
      <xdr:colOff>6569</xdr:colOff>
      <xdr:row>137</xdr:row>
      <xdr:rowOff>13138</xdr:rowOff>
    </xdr:from>
    <xdr:to>
      <xdr:col>21</xdr:col>
      <xdr:colOff>125891</xdr:colOff>
      <xdr:row>137</xdr:row>
      <xdr:rowOff>145259</xdr:rowOff>
    </xdr:to>
    <xdr:sp macro="" textlink="">
      <xdr:nvSpPr>
        <xdr:cNvPr id="84" name="Oval 38">
          <a:extLst>
            <a:ext uri="{FF2B5EF4-FFF2-40B4-BE49-F238E27FC236}">
              <a16:creationId xmlns:a16="http://schemas.microsoft.com/office/drawing/2014/main" id="{00000000-0008-0000-0100-000054000000}"/>
            </a:ext>
          </a:extLst>
        </xdr:cNvPr>
        <xdr:cNvSpPr>
          <a:spLocks noChangeArrowheads="1"/>
        </xdr:cNvSpPr>
      </xdr:nvSpPr>
      <xdr:spPr bwMode="auto">
        <a:xfrm>
          <a:off x="4492844" y="17491513"/>
          <a:ext cx="319347" cy="132121"/>
        </a:xfrm>
        <a:prstGeom prst="ellipse">
          <a:avLst/>
        </a:prstGeom>
        <a:noFill/>
        <a:ln w="9525">
          <a:solidFill>
            <a:srgbClr val="000000"/>
          </a:solidFill>
          <a:round/>
          <a:headEnd/>
          <a:tailEnd/>
        </a:ln>
      </xdr:spPr>
    </xdr:sp>
    <xdr:clientData/>
  </xdr:twoCellAnchor>
  <xdr:twoCellAnchor>
    <xdr:from>
      <xdr:col>25</xdr:col>
      <xdr:colOff>152296</xdr:colOff>
      <xdr:row>122</xdr:row>
      <xdr:rowOff>4182</xdr:rowOff>
    </xdr:from>
    <xdr:to>
      <xdr:col>26</xdr:col>
      <xdr:colOff>105284</xdr:colOff>
      <xdr:row>122</xdr:row>
      <xdr:rowOff>133921</xdr:rowOff>
    </xdr:to>
    <xdr:sp macro="" textlink="">
      <xdr:nvSpPr>
        <xdr:cNvPr id="85" name="Oval 38">
          <a:extLst>
            <a:ext uri="{FF2B5EF4-FFF2-40B4-BE49-F238E27FC236}">
              <a16:creationId xmlns:a16="http://schemas.microsoft.com/office/drawing/2014/main" id="{00000000-0008-0000-0100-000055000000}"/>
            </a:ext>
          </a:extLst>
        </xdr:cNvPr>
        <xdr:cNvSpPr>
          <a:spLocks noChangeArrowheads="1"/>
        </xdr:cNvSpPr>
      </xdr:nvSpPr>
      <xdr:spPr bwMode="auto">
        <a:xfrm>
          <a:off x="5638696" y="15196557"/>
          <a:ext cx="153013" cy="129739"/>
        </a:xfrm>
        <a:prstGeom prst="ellipse">
          <a:avLst/>
        </a:prstGeom>
        <a:noFill/>
        <a:ln w="9525">
          <a:solidFill>
            <a:srgbClr val="000000"/>
          </a:solidFill>
          <a:round/>
          <a:headEnd/>
          <a:tailEnd/>
        </a:ln>
      </xdr:spPr>
    </xdr:sp>
    <xdr:clientData/>
  </xdr:twoCellAnchor>
  <xdr:twoCellAnchor>
    <xdr:from>
      <xdr:col>20</xdr:col>
      <xdr:colOff>19707</xdr:colOff>
      <xdr:row>121</xdr:row>
      <xdr:rowOff>13138</xdr:rowOff>
    </xdr:from>
    <xdr:to>
      <xdr:col>21</xdr:col>
      <xdr:colOff>139029</xdr:colOff>
      <xdr:row>121</xdr:row>
      <xdr:rowOff>145259</xdr:rowOff>
    </xdr:to>
    <xdr:sp macro="" textlink="">
      <xdr:nvSpPr>
        <xdr:cNvPr id="86" name="Oval 38">
          <a:extLst>
            <a:ext uri="{FF2B5EF4-FFF2-40B4-BE49-F238E27FC236}">
              <a16:creationId xmlns:a16="http://schemas.microsoft.com/office/drawing/2014/main" id="{00000000-0008-0000-0100-000056000000}"/>
            </a:ext>
          </a:extLst>
        </xdr:cNvPr>
        <xdr:cNvSpPr>
          <a:spLocks noChangeArrowheads="1"/>
        </xdr:cNvSpPr>
      </xdr:nvSpPr>
      <xdr:spPr bwMode="auto">
        <a:xfrm>
          <a:off x="4505982" y="15053113"/>
          <a:ext cx="319347" cy="132121"/>
        </a:xfrm>
        <a:prstGeom prst="ellipse">
          <a:avLst/>
        </a:prstGeom>
        <a:noFill/>
        <a:ln w="9525">
          <a:solidFill>
            <a:srgbClr val="000000"/>
          </a:solidFill>
          <a:round/>
          <a:headEnd/>
          <a:tailEnd/>
        </a:ln>
      </xdr:spPr>
    </xdr:sp>
    <xdr:clientData/>
  </xdr:twoCellAnchor>
  <xdr:twoCellAnchor>
    <xdr:from>
      <xdr:col>18</xdr:col>
      <xdr:colOff>23813</xdr:colOff>
      <xdr:row>122</xdr:row>
      <xdr:rowOff>22661</xdr:rowOff>
    </xdr:from>
    <xdr:to>
      <xdr:col>18</xdr:col>
      <xdr:colOff>176594</xdr:colOff>
      <xdr:row>123</xdr:row>
      <xdr:rowOff>0</xdr:rowOff>
    </xdr:to>
    <xdr:sp macro="" textlink="">
      <xdr:nvSpPr>
        <xdr:cNvPr id="87" name="Oval 38">
          <a:extLst>
            <a:ext uri="{FF2B5EF4-FFF2-40B4-BE49-F238E27FC236}">
              <a16:creationId xmlns:a16="http://schemas.microsoft.com/office/drawing/2014/main" id="{00000000-0008-0000-0100-000057000000}"/>
            </a:ext>
          </a:extLst>
        </xdr:cNvPr>
        <xdr:cNvSpPr>
          <a:spLocks noChangeArrowheads="1"/>
        </xdr:cNvSpPr>
      </xdr:nvSpPr>
      <xdr:spPr bwMode="auto">
        <a:xfrm>
          <a:off x="4110038" y="15215036"/>
          <a:ext cx="152781" cy="129739"/>
        </a:xfrm>
        <a:prstGeom prst="ellipse">
          <a:avLst/>
        </a:prstGeom>
        <a:noFill/>
        <a:ln w="9525">
          <a:solidFill>
            <a:srgbClr val="000000"/>
          </a:solidFill>
          <a:round/>
          <a:headEnd/>
          <a:tailEnd/>
        </a:ln>
      </xdr:spPr>
    </xdr:sp>
    <xdr:clientData/>
  </xdr:twoCellAnchor>
  <xdr:twoCellAnchor>
    <xdr:from>
      <xdr:col>14</xdr:col>
      <xdr:colOff>9354</xdr:colOff>
      <xdr:row>122</xdr:row>
      <xdr:rowOff>20867</xdr:rowOff>
    </xdr:from>
    <xdr:to>
      <xdr:col>14</xdr:col>
      <xdr:colOff>162654</xdr:colOff>
      <xdr:row>122</xdr:row>
      <xdr:rowOff>151535</xdr:rowOff>
    </xdr:to>
    <xdr:sp macro="" textlink="">
      <xdr:nvSpPr>
        <xdr:cNvPr id="88" name="Oval 38">
          <a:extLst>
            <a:ext uri="{FF2B5EF4-FFF2-40B4-BE49-F238E27FC236}">
              <a16:creationId xmlns:a16="http://schemas.microsoft.com/office/drawing/2014/main" id="{00000000-0008-0000-0100-000058000000}"/>
            </a:ext>
          </a:extLst>
        </xdr:cNvPr>
        <xdr:cNvSpPr>
          <a:spLocks noChangeArrowheads="1"/>
        </xdr:cNvSpPr>
      </xdr:nvSpPr>
      <xdr:spPr bwMode="auto">
        <a:xfrm>
          <a:off x="3295479" y="15213242"/>
          <a:ext cx="153300" cy="130668"/>
        </a:xfrm>
        <a:prstGeom prst="ellipse">
          <a:avLst/>
        </a:prstGeom>
        <a:noFill/>
        <a:ln w="9525">
          <a:solidFill>
            <a:srgbClr val="000000"/>
          </a:solidFill>
          <a:round/>
          <a:headEnd/>
          <a:tailEnd/>
        </a:ln>
      </xdr:spPr>
    </xdr:sp>
    <xdr:clientData/>
  </xdr:twoCellAnchor>
  <xdr:twoCellAnchor>
    <xdr:from>
      <xdr:col>25</xdr:col>
      <xdr:colOff>161821</xdr:colOff>
      <xdr:row>124</xdr:row>
      <xdr:rowOff>23232</xdr:rowOff>
    </xdr:from>
    <xdr:to>
      <xdr:col>26</xdr:col>
      <xdr:colOff>114809</xdr:colOff>
      <xdr:row>125</xdr:row>
      <xdr:rowOff>571</xdr:rowOff>
    </xdr:to>
    <xdr:sp macro="" textlink="">
      <xdr:nvSpPr>
        <xdr:cNvPr id="89" name="Oval 38">
          <a:extLst>
            <a:ext uri="{FF2B5EF4-FFF2-40B4-BE49-F238E27FC236}">
              <a16:creationId xmlns:a16="http://schemas.microsoft.com/office/drawing/2014/main" id="{00000000-0008-0000-0100-000059000000}"/>
            </a:ext>
          </a:extLst>
        </xdr:cNvPr>
        <xdr:cNvSpPr>
          <a:spLocks noChangeArrowheads="1"/>
        </xdr:cNvSpPr>
      </xdr:nvSpPr>
      <xdr:spPr bwMode="auto">
        <a:xfrm>
          <a:off x="5648221" y="15520407"/>
          <a:ext cx="153013" cy="129739"/>
        </a:xfrm>
        <a:prstGeom prst="ellipse">
          <a:avLst/>
        </a:prstGeom>
        <a:noFill/>
        <a:ln w="9525">
          <a:solidFill>
            <a:srgbClr val="000000"/>
          </a:solidFill>
          <a:round/>
          <a:headEnd/>
          <a:tailEnd/>
        </a:ln>
      </xdr:spPr>
    </xdr:sp>
    <xdr:clientData/>
  </xdr:twoCellAnchor>
  <xdr:twoCellAnchor>
    <xdr:from>
      <xdr:col>20</xdr:col>
      <xdr:colOff>19707</xdr:colOff>
      <xdr:row>123</xdr:row>
      <xdr:rowOff>13138</xdr:rowOff>
    </xdr:from>
    <xdr:to>
      <xdr:col>21</xdr:col>
      <xdr:colOff>139029</xdr:colOff>
      <xdr:row>123</xdr:row>
      <xdr:rowOff>145259</xdr:rowOff>
    </xdr:to>
    <xdr:sp macro="" textlink="">
      <xdr:nvSpPr>
        <xdr:cNvPr id="90" name="Oval 38">
          <a:extLst>
            <a:ext uri="{FF2B5EF4-FFF2-40B4-BE49-F238E27FC236}">
              <a16:creationId xmlns:a16="http://schemas.microsoft.com/office/drawing/2014/main" id="{00000000-0008-0000-0100-00005A000000}"/>
            </a:ext>
          </a:extLst>
        </xdr:cNvPr>
        <xdr:cNvSpPr>
          <a:spLocks noChangeArrowheads="1"/>
        </xdr:cNvSpPr>
      </xdr:nvSpPr>
      <xdr:spPr bwMode="auto">
        <a:xfrm>
          <a:off x="4505982" y="15357913"/>
          <a:ext cx="319347" cy="132121"/>
        </a:xfrm>
        <a:prstGeom prst="ellipse">
          <a:avLst/>
        </a:prstGeom>
        <a:noFill/>
        <a:ln w="9525">
          <a:solidFill>
            <a:srgbClr val="000000"/>
          </a:solidFill>
          <a:round/>
          <a:headEnd/>
          <a:tailEnd/>
        </a:ln>
      </xdr:spPr>
    </xdr:sp>
    <xdr:clientData/>
  </xdr:twoCellAnchor>
  <xdr:twoCellAnchor>
    <xdr:from>
      <xdr:col>18</xdr:col>
      <xdr:colOff>23813</xdr:colOff>
      <xdr:row>124</xdr:row>
      <xdr:rowOff>22661</xdr:rowOff>
    </xdr:from>
    <xdr:to>
      <xdr:col>18</xdr:col>
      <xdr:colOff>176594</xdr:colOff>
      <xdr:row>125</xdr:row>
      <xdr:rowOff>0</xdr:rowOff>
    </xdr:to>
    <xdr:sp macro="" textlink="">
      <xdr:nvSpPr>
        <xdr:cNvPr id="91" name="Oval 38">
          <a:extLst>
            <a:ext uri="{FF2B5EF4-FFF2-40B4-BE49-F238E27FC236}">
              <a16:creationId xmlns:a16="http://schemas.microsoft.com/office/drawing/2014/main" id="{00000000-0008-0000-0100-00005B000000}"/>
            </a:ext>
          </a:extLst>
        </xdr:cNvPr>
        <xdr:cNvSpPr>
          <a:spLocks noChangeArrowheads="1"/>
        </xdr:cNvSpPr>
      </xdr:nvSpPr>
      <xdr:spPr bwMode="auto">
        <a:xfrm>
          <a:off x="4110038" y="15519836"/>
          <a:ext cx="152781" cy="129739"/>
        </a:xfrm>
        <a:prstGeom prst="ellipse">
          <a:avLst/>
        </a:prstGeom>
        <a:noFill/>
        <a:ln w="9525">
          <a:solidFill>
            <a:srgbClr val="000000"/>
          </a:solidFill>
          <a:round/>
          <a:headEnd/>
          <a:tailEnd/>
        </a:ln>
      </xdr:spPr>
    </xdr:sp>
    <xdr:clientData/>
  </xdr:twoCellAnchor>
  <xdr:twoCellAnchor>
    <xdr:from>
      <xdr:col>14</xdr:col>
      <xdr:colOff>9354</xdr:colOff>
      <xdr:row>124</xdr:row>
      <xdr:rowOff>20867</xdr:rowOff>
    </xdr:from>
    <xdr:to>
      <xdr:col>14</xdr:col>
      <xdr:colOff>162654</xdr:colOff>
      <xdr:row>124</xdr:row>
      <xdr:rowOff>151535</xdr:rowOff>
    </xdr:to>
    <xdr:sp macro="" textlink="">
      <xdr:nvSpPr>
        <xdr:cNvPr id="92" name="Oval 38">
          <a:extLst>
            <a:ext uri="{FF2B5EF4-FFF2-40B4-BE49-F238E27FC236}">
              <a16:creationId xmlns:a16="http://schemas.microsoft.com/office/drawing/2014/main" id="{00000000-0008-0000-0100-00005C000000}"/>
            </a:ext>
          </a:extLst>
        </xdr:cNvPr>
        <xdr:cNvSpPr>
          <a:spLocks noChangeArrowheads="1"/>
        </xdr:cNvSpPr>
      </xdr:nvSpPr>
      <xdr:spPr bwMode="auto">
        <a:xfrm>
          <a:off x="3295479" y="15518042"/>
          <a:ext cx="153300" cy="130668"/>
        </a:xfrm>
        <a:prstGeom prst="ellipse">
          <a:avLst/>
        </a:prstGeom>
        <a:noFill/>
        <a:ln w="9525">
          <a:solidFill>
            <a:srgbClr val="000000"/>
          </a:solidFill>
          <a:round/>
          <a:headEnd/>
          <a:tailEnd/>
        </a:ln>
      </xdr:spPr>
    </xdr:sp>
    <xdr:clientData/>
  </xdr:twoCellAnchor>
  <xdr:twoCellAnchor>
    <xdr:from>
      <xdr:col>25</xdr:col>
      <xdr:colOff>161821</xdr:colOff>
      <xdr:row>136</xdr:row>
      <xdr:rowOff>23232</xdr:rowOff>
    </xdr:from>
    <xdr:to>
      <xdr:col>26</xdr:col>
      <xdr:colOff>114809</xdr:colOff>
      <xdr:row>137</xdr:row>
      <xdr:rowOff>571</xdr:rowOff>
    </xdr:to>
    <xdr:sp macro="" textlink="">
      <xdr:nvSpPr>
        <xdr:cNvPr id="93" name="Oval 38">
          <a:extLst>
            <a:ext uri="{FF2B5EF4-FFF2-40B4-BE49-F238E27FC236}">
              <a16:creationId xmlns:a16="http://schemas.microsoft.com/office/drawing/2014/main" id="{00000000-0008-0000-0100-00005D000000}"/>
            </a:ext>
          </a:extLst>
        </xdr:cNvPr>
        <xdr:cNvSpPr>
          <a:spLocks noChangeArrowheads="1"/>
        </xdr:cNvSpPr>
      </xdr:nvSpPr>
      <xdr:spPr bwMode="auto">
        <a:xfrm>
          <a:off x="5648221" y="17349207"/>
          <a:ext cx="153013" cy="129739"/>
        </a:xfrm>
        <a:prstGeom prst="ellipse">
          <a:avLst/>
        </a:prstGeom>
        <a:noFill/>
        <a:ln w="9525">
          <a:solidFill>
            <a:srgbClr val="000000"/>
          </a:solidFill>
          <a:round/>
          <a:headEnd/>
          <a:tailEnd/>
        </a:ln>
      </xdr:spPr>
    </xdr:sp>
    <xdr:clientData/>
  </xdr:twoCellAnchor>
  <xdr:twoCellAnchor>
    <xdr:from>
      <xdr:col>25</xdr:col>
      <xdr:colOff>161821</xdr:colOff>
      <xdr:row>138</xdr:row>
      <xdr:rowOff>23232</xdr:rowOff>
    </xdr:from>
    <xdr:to>
      <xdr:col>26</xdr:col>
      <xdr:colOff>114809</xdr:colOff>
      <xdr:row>139</xdr:row>
      <xdr:rowOff>571</xdr:rowOff>
    </xdr:to>
    <xdr:sp macro="" textlink="">
      <xdr:nvSpPr>
        <xdr:cNvPr id="94" name="Oval 38">
          <a:extLst>
            <a:ext uri="{FF2B5EF4-FFF2-40B4-BE49-F238E27FC236}">
              <a16:creationId xmlns:a16="http://schemas.microsoft.com/office/drawing/2014/main" id="{00000000-0008-0000-0100-00005E000000}"/>
            </a:ext>
          </a:extLst>
        </xdr:cNvPr>
        <xdr:cNvSpPr>
          <a:spLocks noChangeArrowheads="1"/>
        </xdr:cNvSpPr>
      </xdr:nvSpPr>
      <xdr:spPr bwMode="auto">
        <a:xfrm>
          <a:off x="5648221" y="17654007"/>
          <a:ext cx="153013" cy="129739"/>
        </a:xfrm>
        <a:prstGeom prst="ellipse">
          <a:avLst/>
        </a:prstGeom>
        <a:noFill/>
        <a:ln w="9525">
          <a:solidFill>
            <a:srgbClr val="000000"/>
          </a:solidFill>
          <a:round/>
          <a:headEnd/>
          <a:tailEnd/>
        </a:ln>
      </xdr:spPr>
    </xdr:sp>
    <xdr:clientData/>
  </xdr:twoCellAnchor>
  <xdr:twoCellAnchor>
    <xdr:from>
      <xdr:col>25</xdr:col>
      <xdr:colOff>152296</xdr:colOff>
      <xdr:row>120</xdr:row>
      <xdr:rowOff>4182</xdr:rowOff>
    </xdr:from>
    <xdr:to>
      <xdr:col>26</xdr:col>
      <xdr:colOff>105284</xdr:colOff>
      <xdr:row>120</xdr:row>
      <xdr:rowOff>133921</xdr:rowOff>
    </xdr:to>
    <xdr:sp macro="" textlink="">
      <xdr:nvSpPr>
        <xdr:cNvPr id="95" name="Oval 38">
          <a:extLst>
            <a:ext uri="{FF2B5EF4-FFF2-40B4-BE49-F238E27FC236}">
              <a16:creationId xmlns:a16="http://schemas.microsoft.com/office/drawing/2014/main" id="{00000000-0008-0000-0100-00005F000000}"/>
            </a:ext>
          </a:extLst>
        </xdr:cNvPr>
        <xdr:cNvSpPr>
          <a:spLocks noChangeArrowheads="1"/>
        </xdr:cNvSpPr>
      </xdr:nvSpPr>
      <xdr:spPr bwMode="auto">
        <a:xfrm>
          <a:off x="5638696" y="14891757"/>
          <a:ext cx="153013" cy="129739"/>
        </a:xfrm>
        <a:prstGeom prst="ellipse">
          <a:avLst/>
        </a:prstGeom>
        <a:noFill/>
        <a:ln w="9525">
          <a:solidFill>
            <a:srgbClr val="000000"/>
          </a:solidFill>
          <a:round/>
          <a:headEnd/>
          <a:tailEnd/>
        </a:ln>
      </xdr:spPr>
    </xdr:sp>
    <xdr:clientData/>
  </xdr:twoCellAnchor>
  <xdr:twoCellAnchor>
    <xdr:from>
      <xdr:col>25</xdr:col>
      <xdr:colOff>161821</xdr:colOff>
      <xdr:row>124</xdr:row>
      <xdr:rowOff>23232</xdr:rowOff>
    </xdr:from>
    <xdr:to>
      <xdr:col>26</xdr:col>
      <xdr:colOff>114809</xdr:colOff>
      <xdr:row>125</xdr:row>
      <xdr:rowOff>571</xdr:rowOff>
    </xdr:to>
    <xdr:sp macro="" textlink="">
      <xdr:nvSpPr>
        <xdr:cNvPr id="2" name="Oval 38">
          <a:extLst>
            <a:ext uri="{FF2B5EF4-FFF2-40B4-BE49-F238E27FC236}">
              <a16:creationId xmlns:a16="http://schemas.microsoft.com/office/drawing/2014/main" id="{EFE232B0-6667-441E-9DE6-969A86B351FB}"/>
            </a:ext>
          </a:extLst>
        </xdr:cNvPr>
        <xdr:cNvSpPr>
          <a:spLocks noChangeArrowheads="1"/>
        </xdr:cNvSpPr>
      </xdr:nvSpPr>
      <xdr:spPr bwMode="auto">
        <a:xfrm>
          <a:off x="5648221" y="15520407"/>
          <a:ext cx="153013" cy="129739"/>
        </a:xfrm>
        <a:prstGeom prst="ellipse">
          <a:avLst/>
        </a:prstGeom>
        <a:noFill/>
        <a:ln w="9525">
          <a:solidFill>
            <a:srgbClr val="000000"/>
          </a:solidFill>
          <a:round/>
          <a:headEnd/>
          <a:tailEnd/>
        </a:ln>
      </xdr:spPr>
    </xdr:sp>
    <xdr:clientData/>
  </xdr:twoCellAnchor>
  <xdr:twoCellAnchor>
    <xdr:from>
      <xdr:col>25</xdr:col>
      <xdr:colOff>161821</xdr:colOff>
      <xdr:row>124</xdr:row>
      <xdr:rowOff>23232</xdr:rowOff>
    </xdr:from>
    <xdr:to>
      <xdr:col>26</xdr:col>
      <xdr:colOff>114809</xdr:colOff>
      <xdr:row>125</xdr:row>
      <xdr:rowOff>571</xdr:rowOff>
    </xdr:to>
    <xdr:sp macro="" textlink="">
      <xdr:nvSpPr>
        <xdr:cNvPr id="3" name="Oval 38">
          <a:extLst>
            <a:ext uri="{FF2B5EF4-FFF2-40B4-BE49-F238E27FC236}">
              <a16:creationId xmlns:a16="http://schemas.microsoft.com/office/drawing/2014/main" id="{388684AB-33D2-4FD2-95E0-3C6C8E0028E2}"/>
            </a:ext>
          </a:extLst>
        </xdr:cNvPr>
        <xdr:cNvSpPr>
          <a:spLocks noChangeArrowheads="1"/>
        </xdr:cNvSpPr>
      </xdr:nvSpPr>
      <xdr:spPr bwMode="auto">
        <a:xfrm>
          <a:off x="5648221" y="15520407"/>
          <a:ext cx="153013" cy="129739"/>
        </a:xfrm>
        <a:prstGeom prst="ellipse">
          <a:avLst/>
        </a:prstGeom>
        <a:noFill/>
        <a:ln w="9525">
          <a:solidFill>
            <a:srgbClr val="000000"/>
          </a:solidFill>
          <a:round/>
          <a:headEnd/>
          <a:tailEnd/>
        </a:ln>
      </xdr:spPr>
    </xdr:sp>
    <xdr:clientData/>
  </xdr:twoCellAnchor>
  <xdr:twoCellAnchor editAs="oneCell">
    <xdr:from>
      <xdr:col>18</xdr:col>
      <xdr:colOff>19050</xdr:colOff>
      <xdr:row>128</xdr:row>
      <xdr:rowOff>9525</xdr:rowOff>
    </xdr:from>
    <xdr:to>
      <xdr:col>18</xdr:col>
      <xdr:colOff>183656</xdr:colOff>
      <xdr:row>129</xdr:row>
      <xdr:rowOff>66</xdr:rowOff>
    </xdr:to>
    <xdr:pic>
      <xdr:nvPicPr>
        <xdr:cNvPr id="4" name="図 3">
          <a:extLst>
            <a:ext uri="{FF2B5EF4-FFF2-40B4-BE49-F238E27FC236}">
              <a16:creationId xmlns:a16="http://schemas.microsoft.com/office/drawing/2014/main" id="{A920A65E-04B5-464C-9FD0-55CC48FB92EC}"/>
            </a:ext>
          </a:extLst>
        </xdr:cNvPr>
        <xdr:cNvPicPr>
          <a:picLocks noChangeAspect="1"/>
        </xdr:cNvPicPr>
      </xdr:nvPicPr>
      <xdr:blipFill>
        <a:blip xmlns:r="http://schemas.openxmlformats.org/officeDocument/2006/relationships" r:embed="rId1"/>
        <a:stretch>
          <a:fillRect/>
        </a:stretch>
      </xdr:blipFill>
      <xdr:spPr>
        <a:xfrm>
          <a:off x="4105275" y="16116300"/>
          <a:ext cx="164606" cy="142941"/>
        </a:xfrm>
        <a:prstGeom prst="rect">
          <a:avLst/>
        </a:prstGeom>
      </xdr:spPr>
    </xdr:pic>
    <xdr:clientData/>
  </xdr:twoCellAnchor>
  <xdr:twoCellAnchor editAs="oneCell">
    <xdr:from>
      <xdr:col>14</xdr:col>
      <xdr:colOff>19050</xdr:colOff>
      <xdr:row>128</xdr:row>
      <xdr:rowOff>9525</xdr:rowOff>
    </xdr:from>
    <xdr:to>
      <xdr:col>14</xdr:col>
      <xdr:colOff>183656</xdr:colOff>
      <xdr:row>129</xdr:row>
      <xdr:rowOff>66</xdr:rowOff>
    </xdr:to>
    <xdr:pic>
      <xdr:nvPicPr>
        <xdr:cNvPr id="5" name="図 4">
          <a:extLst>
            <a:ext uri="{FF2B5EF4-FFF2-40B4-BE49-F238E27FC236}">
              <a16:creationId xmlns:a16="http://schemas.microsoft.com/office/drawing/2014/main" id="{C22C6A8B-CBBA-4A5E-BDCC-3DFE8DF558B3}"/>
            </a:ext>
          </a:extLst>
        </xdr:cNvPr>
        <xdr:cNvPicPr>
          <a:picLocks noChangeAspect="1"/>
        </xdr:cNvPicPr>
      </xdr:nvPicPr>
      <xdr:blipFill>
        <a:blip xmlns:r="http://schemas.openxmlformats.org/officeDocument/2006/relationships" r:embed="rId1"/>
        <a:stretch>
          <a:fillRect/>
        </a:stretch>
      </xdr:blipFill>
      <xdr:spPr>
        <a:xfrm>
          <a:off x="3305175" y="16116300"/>
          <a:ext cx="164606" cy="142941"/>
        </a:xfrm>
        <a:prstGeom prst="rect">
          <a:avLst/>
        </a:prstGeom>
      </xdr:spPr>
    </xdr:pic>
    <xdr:clientData/>
  </xdr:twoCellAnchor>
  <xdr:twoCellAnchor editAs="oneCell">
    <xdr:from>
      <xdr:col>25</xdr:col>
      <xdr:colOff>142875</xdr:colOff>
      <xdr:row>128</xdr:row>
      <xdr:rowOff>38100</xdr:rowOff>
    </xdr:from>
    <xdr:to>
      <xdr:col>26</xdr:col>
      <xdr:colOff>107456</xdr:colOff>
      <xdr:row>129</xdr:row>
      <xdr:rowOff>25920</xdr:rowOff>
    </xdr:to>
    <xdr:pic>
      <xdr:nvPicPr>
        <xdr:cNvPr id="6" name="図 5">
          <a:extLst>
            <a:ext uri="{FF2B5EF4-FFF2-40B4-BE49-F238E27FC236}">
              <a16:creationId xmlns:a16="http://schemas.microsoft.com/office/drawing/2014/main" id="{3DEC009B-7A81-4365-8C93-3D8E484785CC}"/>
            </a:ext>
          </a:extLst>
        </xdr:cNvPr>
        <xdr:cNvPicPr>
          <a:picLocks noChangeAspect="1"/>
        </xdr:cNvPicPr>
      </xdr:nvPicPr>
      <xdr:blipFill>
        <a:blip xmlns:r="http://schemas.openxmlformats.org/officeDocument/2006/relationships" r:embed="rId1"/>
        <a:stretch>
          <a:fillRect/>
        </a:stretch>
      </xdr:blipFill>
      <xdr:spPr>
        <a:xfrm>
          <a:off x="5629275" y="16144875"/>
          <a:ext cx="164606" cy="140220"/>
        </a:xfrm>
        <a:prstGeom prst="rect">
          <a:avLst/>
        </a:prstGeom>
      </xdr:spPr>
    </xdr:pic>
    <xdr:clientData/>
  </xdr:twoCellAnchor>
  <xdr:twoCellAnchor editAs="oneCell">
    <xdr:from>
      <xdr:col>20</xdr:col>
      <xdr:colOff>19050</xdr:colOff>
      <xdr:row>127</xdr:row>
      <xdr:rowOff>0</xdr:rowOff>
    </xdr:from>
    <xdr:to>
      <xdr:col>21</xdr:col>
      <xdr:colOff>154334</xdr:colOff>
      <xdr:row>127</xdr:row>
      <xdr:rowOff>146317</xdr:rowOff>
    </xdr:to>
    <xdr:pic>
      <xdr:nvPicPr>
        <xdr:cNvPr id="7" name="図 6">
          <a:extLst>
            <a:ext uri="{FF2B5EF4-FFF2-40B4-BE49-F238E27FC236}">
              <a16:creationId xmlns:a16="http://schemas.microsoft.com/office/drawing/2014/main" id="{DC2FC0F7-F395-4349-891C-A20F7C459B0D}"/>
            </a:ext>
          </a:extLst>
        </xdr:cNvPr>
        <xdr:cNvPicPr>
          <a:picLocks noChangeAspect="1"/>
        </xdr:cNvPicPr>
      </xdr:nvPicPr>
      <xdr:blipFill>
        <a:blip xmlns:r="http://schemas.openxmlformats.org/officeDocument/2006/relationships" r:embed="rId2"/>
        <a:stretch>
          <a:fillRect/>
        </a:stretch>
      </xdr:blipFill>
      <xdr:spPr>
        <a:xfrm>
          <a:off x="4505325" y="15954375"/>
          <a:ext cx="335309" cy="146317"/>
        </a:xfrm>
        <a:prstGeom prst="rect">
          <a:avLst/>
        </a:prstGeom>
      </xdr:spPr>
    </xdr:pic>
    <xdr:clientData/>
  </xdr:twoCellAnchor>
  <xdr:twoCellAnchor editAs="oneCell">
    <xdr:from>
      <xdr:col>14</xdr:col>
      <xdr:colOff>9525</xdr:colOff>
      <xdr:row>126</xdr:row>
      <xdr:rowOff>0</xdr:rowOff>
    </xdr:from>
    <xdr:to>
      <xdr:col>14</xdr:col>
      <xdr:colOff>180228</xdr:colOff>
      <xdr:row>126</xdr:row>
      <xdr:rowOff>140220</xdr:rowOff>
    </xdr:to>
    <xdr:pic>
      <xdr:nvPicPr>
        <xdr:cNvPr id="8" name="図 7">
          <a:extLst>
            <a:ext uri="{FF2B5EF4-FFF2-40B4-BE49-F238E27FC236}">
              <a16:creationId xmlns:a16="http://schemas.microsoft.com/office/drawing/2014/main" id="{2D7E517D-34AE-4037-828B-1143FA54AB78}"/>
            </a:ext>
          </a:extLst>
        </xdr:cNvPr>
        <xdr:cNvPicPr>
          <a:picLocks noChangeAspect="1"/>
        </xdr:cNvPicPr>
      </xdr:nvPicPr>
      <xdr:blipFill>
        <a:blip xmlns:r="http://schemas.openxmlformats.org/officeDocument/2006/relationships" r:embed="rId3"/>
        <a:stretch>
          <a:fillRect/>
        </a:stretch>
      </xdr:blipFill>
      <xdr:spPr>
        <a:xfrm>
          <a:off x="3295650" y="15801975"/>
          <a:ext cx="170703" cy="140220"/>
        </a:xfrm>
        <a:prstGeom prst="rect">
          <a:avLst/>
        </a:prstGeom>
      </xdr:spPr>
    </xdr:pic>
    <xdr:clientData/>
  </xdr:twoCellAnchor>
  <xdr:twoCellAnchor editAs="oneCell">
    <xdr:from>
      <xdr:col>18</xdr:col>
      <xdr:colOff>38100</xdr:colOff>
      <xdr:row>126</xdr:row>
      <xdr:rowOff>9525</xdr:rowOff>
    </xdr:from>
    <xdr:to>
      <xdr:col>19</xdr:col>
      <xdr:colOff>8778</xdr:colOff>
      <xdr:row>127</xdr:row>
      <xdr:rowOff>67</xdr:rowOff>
    </xdr:to>
    <xdr:pic>
      <xdr:nvPicPr>
        <xdr:cNvPr id="9" name="図 8">
          <a:extLst>
            <a:ext uri="{FF2B5EF4-FFF2-40B4-BE49-F238E27FC236}">
              <a16:creationId xmlns:a16="http://schemas.microsoft.com/office/drawing/2014/main" id="{17351CA7-B1E1-499C-A0C1-6B00A37FB503}"/>
            </a:ext>
          </a:extLst>
        </xdr:cNvPr>
        <xdr:cNvPicPr>
          <a:picLocks noChangeAspect="1"/>
        </xdr:cNvPicPr>
      </xdr:nvPicPr>
      <xdr:blipFill>
        <a:blip xmlns:r="http://schemas.openxmlformats.org/officeDocument/2006/relationships" r:embed="rId3"/>
        <a:stretch>
          <a:fillRect/>
        </a:stretch>
      </xdr:blipFill>
      <xdr:spPr>
        <a:xfrm>
          <a:off x="4124325" y="15811500"/>
          <a:ext cx="170703" cy="142942"/>
        </a:xfrm>
        <a:prstGeom prst="rect">
          <a:avLst/>
        </a:prstGeom>
      </xdr:spPr>
    </xdr:pic>
    <xdr:clientData/>
  </xdr:twoCellAnchor>
  <xdr:twoCellAnchor editAs="oneCell">
    <xdr:from>
      <xdr:col>25</xdr:col>
      <xdr:colOff>161925</xdr:colOff>
      <xdr:row>126</xdr:row>
      <xdr:rowOff>0</xdr:rowOff>
    </xdr:from>
    <xdr:to>
      <xdr:col>26</xdr:col>
      <xdr:colOff>132603</xdr:colOff>
      <xdr:row>126</xdr:row>
      <xdr:rowOff>140220</xdr:rowOff>
    </xdr:to>
    <xdr:pic>
      <xdr:nvPicPr>
        <xdr:cNvPr id="10" name="図 9">
          <a:extLst>
            <a:ext uri="{FF2B5EF4-FFF2-40B4-BE49-F238E27FC236}">
              <a16:creationId xmlns:a16="http://schemas.microsoft.com/office/drawing/2014/main" id="{D7AAF589-D1EC-413B-B9BF-E8A1AF150C00}"/>
            </a:ext>
          </a:extLst>
        </xdr:cNvPr>
        <xdr:cNvPicPr>
          <a:picLocks noChangeAspect="1"/>
        </xdr:cNvPicPr>
      </xdr:nvPicPr>
      <xdr:blipFill>
        <a:blip xmlns:r="http://schemas.openxmlformats.org/officeDocument/2006/relationships" r:embed="rId3"/>
        <a:stretch>
          <a:fillRect/>
        </a:stretch>
      </xdr:blipFill>
      <xdr:spPr>
        <a:xfrm>
          <a:off x="5648325" y="15801975"/>
          <a:ext cx="170703" cy="140220"/>
        </a:xfrm>
        <a:prstGeom prst="rect">
          <a:avLst/>
        </a:prstGeom>
      </xdr:spPr>
    </xdr:pic>
    <xdr:clientData/>
  </xdr:twoCellAnchor>
  <xdr:twoCellAnchor editAs="oneCell">
    <xdr:from>
      <xdr:col>20</xdr:col>
      <xdr:colOff>0</xdr:colOff>
      <xdr:row>125</xdr:row>
      <xdr:rowOff>0</xdr:rowOff>
    </xdr:from>
    <xdr:to>
      <xdr:col>21</xdr:col>
      <xdr:colOff>135284</xdr:colOff>
      <xdr:row>125</xdr:row>
      <xdr:rowOff>146317</xdr:rowOff>
    </xdr:to>
    <xdr:pic>
      <xdr:nvPicPr>
        <xdr:cNvPr id="11" name="図 10">
          <a:extLst>
            <a:ext uri="{FF2B5EF4-FFF2-40B4-BE49-F238E27FC236}">
              <a16:creationId xmlns:a16="http://schemas.microsoft.com/office/drawing/2014/main" id="{331047E3-2CC7-4E59-ACB2-541736779FCD}"/>
            </a:ext>
          </a:extLst>
        </xdr:cNvPr>
        <xdr:cNvPicPr>
          <a:picLocks noChangeAspect="1"/>
        </xdr:cNvPicPr>
      </xdr:nvPicPr>
      <xdr:blipFill>
        <a:blip xmlns:r="http://schemas.openxmlformats.org/officeDocument/2006/relationships" r:embed="rId2"/>
        <a:stretch>
          <a:fillRect/>
        </a:stretch>
      </xdr:blipFill>
      <xdr:spPr>
        <a:xfrm>
          <a:off x="4486275" y="15649575"/>
          <a:ext cx="335309" cy="146317"/>
        </a:xfrm>
        <a:prstGeom prst="rect">
          <a:avLst/>
        </a:prstGeom>
      </xdr:spPr>
    </xdr:pic>
    <xdr:clientData/>
  </xdr:twoCellAnchor>
  <xdr:twoCellAnchor editAs="oneCell">
    <xdr:from>
      <xdr:col>68</xdr:col>
      <xdr:colOff>116417</xdr:colOff>
      <xdr:row>64</xdr:row>
      <xdr:rowOff>42333</xdr:rowOff>
    </xdr:from>
    <xdr:to>
      <xdr:col>74</xdr:col>
      <xdr:colOff>95250</xdr:colOff>
      <xdr:row>65</xdr:row>
      <xdr:rowOff>105833</xdr:rowOff>
    </xdr:to>
    <xdr:pic>
      <xdr:nvPicPr>
        <xdr:cNvPr id="12" name="図 11">
          <a:extLst>
            <a:ext uri="{FF2B5EF4-FFF2-40B4-BE49-F238E27FC236}">
              <a16:creationId xmlns:a16="http://schemas.microsoft.com/office/drawing/2014/main" id="{D5BF6226-165F-0CC8-D2CE-46F6C65C5D7B}"/>
            </a:ext>
          </a:extLst>
        </xdr:cNvPr>
        <xdr:cNvPicPr>
          <a:picLocks noChangeAspect="1"/>
        </xdr:cNvPicPr>
      </xdr:nvPicPr>
      <xdr:blipFill>
        <a:blip xmlns:r="http://schemas.openxmlformats.org/officeDocument/2006/relationships" r:embed="rId4"/>
        <a:stretch>
          <a:fillRect/>
        </a:stretch>
      </xdr:blipFill>
      <xdr:spPr>
        <a:xfrm>
          <a:off x="13991167" y="7545916"/>
          <a:ext cx="867833" cy="179917"/>
        </a:xfrm>
        <a:prstGeom prst="rect">
          <a:avLst/>
        </a:prstGeom>
      </xdr:spPr>
    </xdr:pic>
    <xdr:clientData/>
  </xdr:twoCellAnchor>
  <xdr:twoCellAnchor>
    <xdr:from>
      <xdr:col>14</xdr:col>
      <xdr:colOff>9354</xdr:colOff>
      <xdr:row>140</xdr:row>
      <xdr:rowOff>20867</xdr:rowOff>
    </xdr:from>
    <xdr:to>
      <xdr:col>14</xdr:col>
      <xdr:colOff>162654</xdr:colOff>
      <xdr:row>140</xdr:row>
      <xdr:rowOff>151535</xdr:rowOff>
    </xdr:to>
    <xdr:sp macro="" textlink="">
      <xdr:nvSpPr>
        <xdr:cNvPr id="21" name="Oval 38">
          <a:extLst>
            <a:ext uri="{FF2B5EF4-FFF2-40B4-BE49-F238E27FC236}">
              <a16:creationId xmlns:a16="http://schemas.microsoft.com/office/drawing/2014/main" id="{E20A6D0D-1035-486C-A54D-91717DCC6DD0}"/>
            </a:ext>
          </a:extLst>
        </xdr:cNvPr>
        <xdr:cNvSpPr>
          <a:spLocks noChangeArrowheads="1"/>
        </xdr:cNvSpPr>
      </xdr:nvSpPr>
      <xdr:spPr bwMode="auto">
        <a:xfrm>
          <a:off x="3295479" y="17956442"/>
          <a:ext cx="153300" cy="130668"/>
        </a:xfrm>
        <a:prstGeom prst="ellipse">
          <a:avLst/>
        </a:prstGeom>
        <a:noFill/>
        <a:ln w="9525">
          <a:solidFill>
            <a:srgbClr val="000000"/>
          </a:solidFill>
          <a:round/>
          <a:headEnd/>
          <a:tailEnd/>
        </a:ln>
      </xdr:spPr>
    </xdr:sp>
    <xdr:clientData/>
  </xdr:twoCellAnchor>
  <xdr:twoCellAnchor>
    <xdr:from>
      <xdr:col>18</xdr:col>
      <xdr:colOff>23813</xdr:colOff>
      <xdr:row>140</xdr:row>
      <xdr:rowOff>22661</xdr:rowOff>
    </xdr:from>
    <xdr:to>
      <xdr:col>18</xdr:col>
      <xdr:colOff>176594</xdr:colOff>
      <xdr:row>141</xdr:row>
      <xdr:rowOff>0</xdr:rowOff>
    </xdr:to>
    <xdr:sp macro="" textlink="">
      <xdr:nvSpPr>
        <xdr:cNvPr id="22" name="Oval 38">
          <a:extLst>
            <a:ext uri="{FF2B5EF4-FFF2-40B4-BE49-F238E27FC236}">
              <a16:creationId xmlns:a16="http://schemas.microsoft.com/office/drawing/2014/main" id="{BA33B5B9-493E-4A53-A26F-DC7D2C8E5395}"/>
            </a:ext>
          </a:extLst>
        </xdr:cNvPr>
        <xdr:cNvSpPr>
          <a:spLocks noChangeArrowheads="1"/>
        </xdr:cNvSpPr>
      </xdr:nvSpPr>
      <xdr:spPr bwMode="auto">
        <a:xfrm>
          <a:off x="4110038" y="17958236"/>
          <a:ext cx="152781" cy="129739"/>
        </a:xfrm>
        <a:prstGeom prst="ellipse">
          <a:avLst/>
        </a:prstGeom>
        <a:noFill/>
        <a:ln w="9525">
          <a:solidFill>
            <a:srgbClr val="000000"/>
          </a:solidFill>
          <a:round/>
          <a:headEnd/>
          <a:tailEnd/>
        </a:ln>
      </xdr:spPr>
    </xdr:sp>
    <xdr:clientData/>
  </xdr:twoCellAnchor>
  <xdr:twoCellAnchor>
    <xdr:from>
      <xdr:col>20</xdr:col>
      <xdr:colOff>6569</xdr:colOff>
      <xdr:row>139</xdr:row>
      <xdr:rowOff>13138</xdr:rowOff>
    </xdr:from>
    <xdr:to>
      <xdr:col>21</xdr:col>
      <xdr:colOff>125891</xdr:colOff>
      <xdr:row>139</xdr:row>
      <xdr:rowOff>145259</xdr:rowOff>
    </xdr:to>
    <xdr:sp macro="" textlink="">
      <xdr:nvSpPr>
        <xdr:cNvPr id="24" name="Oval 38">
          <a:extLst>
            <a:ext uri="{FF2B5EF4-FFF2-40B4-BE49-F238E27FC236}">
              <a16:creationId xmlns:a16="http://schemas.microsoft.com/office/drawing/2014/main" id="{CC986E20-4F4F-4621-9D76-BAA76ADD7349}"/>
            </a:ext>
          </a:extLst>
        </xdr:cNvPr>
        <xdr:cNvSpPr>
          <a:spLocks noChangeArrowheads="1"/>
        </xdr:cNvSpPr>
      </xdr:nvSpPr>
      <xdr:spPr bwMode="auto">
        <a:xfrm>
          <a:off x="4492844" y="17796313"/>
          <a:ext cx="319347" cy="132121"/>
        </a:xfrm>
        <a:prstGeom prst="ellipse">
          <a:avLst/>
        </a:prstGeom>
        <a:noFill/>
        <a:ln w="9525">
          <a:solidFill>
            <a:srgbClr val="000000"/>
          </a:solidFill>
          <a:round/>
          <a:headEnd/>
          <a:tailEnd/>
        </a:ln>
      </xdr:spPr>
    </xdr:sp>
    <xdr:clientData/>
  </xdr:twoCellAnchor>
  <xdr:twoCellAnchor>
    <xdr:from>
      <xdr:col>25</xdr:col>
      <xdr:colOff>161821</xdr:colOff>
      <xdr:row>140</xdr:row>
      <xdr:rowOff>23232</xdr:rowOff>
    </xdr:from>
    <xdr:to>
      <xdr:col>26</xdr:col>
      <xdr:colOff>114809</xdr:colOff>
      <xdr:row>141</xdr:row>
      <xdr:rowOff>0</xdr:rowOff>
    </xdr:to>
    <xdr:sp macro="" textlink="">
      <xdr:nvSpPr>
        <xdr:cNvPr id="26" name="Oval 38">
          <a:extLst>
            <a:ext uri="{FF2B5EF4-FFF2-40B4-BE49-F238E27FC236}">
              <a16:creationId xmlns:a16="http://schemas.microsoft.com/office/drawing/2014/main" id="{89C38E05-8F71-4D18-A57D-767D72F7A783}"/>
            </a:ext>
          </a:extLst>
        </xdr:cNvPr>
        <xdr:cNvSpPr>
          <a:spLocks noChangeArrowheads="1"/>
        </xdr:cNvSpPr>
      </xdr:nvSpPr>
      <xdr:spPr bwMode="auto">
        <a:xfrm>
          <a:off x="5648221" y="17958807"/>
          <a:ext cx="153013" cy="129168"/>
        </a:xfrm>
        <a:prstGeom prst="ellipse">
          <a:avLst/>
        </a:prstGeom>
        <a:noFill/>
        <a:ln w="9525">
          <a:solidFill>
            <a:srgbClr val="000000"/>
          </a:solidFill>
          <a:round/>
          <a:headEnd/>
          <a:tailEnd/>
        </a:ln>
      </xdr:spPr>
    </xdr:sp>
    <xdr:clientData/>
  </xdr:twoCellAnchor>
  <xdr:twoCellAnchor editAs="oneCell">
    <xdr:from>
      <xdr:col>14</xdr:col>
      <xdr:colOff>0</xdr:colOff>
      <xdr:row>132</xdr:row>
      <xdr:rowOff>9525</xdr:rowOff>
    </xdr:from>
    <xdr:to>
      <xdr:col>14</xdr:col>
      <xdr:colOff>164606</xdr:colOff>
      <xdr:row>133</xdr:row>
      <xdr:rowOff>66</xdr:rowOff>
    </xdr:to>
    <xdr:pic>
      <xdr:nvPicPr>
        <xdr:cNvPr id="33" name="図 32">
          <a:extLst>
            <a:ext uri="{FF2B5EF4-FFF2-40B4-BE49-F238E27FC236}">
              <a16:creationId xmlns:a16="http://schemas.microsoft.com/office/drawing/2014/main" id="{C646C7DE-44A3-41F3-9B19-79F9E972345C}"/>
            </a:ext>
          </a:extLst>
        </xdr:cNvPr>
        <xdr:cNvPicPr>
          <a:picLocks noChangeAspect="1"/>
        </xdr:cNvPicPr>
      </xdr:nvPicPr>
      <xdr:blipFill>
        <a:blip xmlns:r="http://schemas.openxmlformats.org/officeDocument/2006/relationships" r:embed="rId1"/>
        <a:stretch>
          <a:fillRect/>
        </a:stretch>
      </xdr:blipFill>
      <xdr:spPr>
        <a:xfrm>
          <a:off x="3286125" y="16725900"/>
          <a:ext cx="164606" cy="142941"/>
        </a:xfrm>
        <a:prstGeom prst="rect">
          <a:avLst/>
        </a:prstGeom>
      </xdr:spPr>
    </xdr:pic>
    <xdr:clientData/>
  </xdr:twoCellAnchor>
  <xdr:twoCellAnchor editAs="oneCell">
    <xdr:from>
      <xdr:col>18</xdr:col>
      <xdr:colOff>0</xdr:colOff>
      <xdr:row>132</xdr:row>
      <xdr:rowOff>0</xdr:rowOff>
    </xdr:from>
    <xdr:to>
      <xdr:col>18</xdr:col>
      <xdr:colOff>164606</xdr:colOff>
      <xdr:row>132</xdr:row>
      <xdr:rowOff>140220</xdr:rowOff>
    </xdr:to>
    <xdr:pic>
      <xdr:nvPicPr>
        <xdr:cNvPr id="34" name="図 33">
          <a:extLst>
            <a:ext uri="{FF2B5EF4-FFF2-40B4-BE49-F238E27FC236}">
              <a16:creationId xmlns:a16="http://schemas.microsoft.com/office/drawing/2014/main" id="{75FF4416-7B6E-44ED-BE20-AF127D4B41C4}"/>
            </a:ext>
          </a:extLst>
        </xdr:cNvPr>
        <xdr:cNvPicPr>
          <a:picLocks noChangeAspect="1"/>
        </xdr:cNvPicPr>
      </xdr:nvPicPr>
      <xdr:blipFill>
        <a:blip xmlns:r="http://schemas.openxmlformats.org/officeDocument/2006/relationships" r:embed="rId1"/>
        <a:stretch>
          <a:fillRect/>
        </a:stretch>
      </xdr:blipFill>
      <xdr:spPr>
        <a:xfrm>
          <a:off x="4086225" y="16716375"/>
          <a:ext cx="164606" cy="140220"/>
        </a:xfrm>
        <a:prstGeom prst="rect">
          <a:avLst/>
        </a:prstGeom>
      </xdr:spPr>
    </xdr:pic>
    <xdr:clientData/>
  </xdr:twoCellAnchor>
  <xdr:twoCellAnchor editAs="oneCell">
    <xdr:from>
      <xdr:col>25</xdr:col>
      <xdr:colOff>184150</xdr:colOff>
      <xdr:row>132</xdr:row>
      <xdr:rowOff>20108</xdr:rowOff>
    </xdr:from>
    <xdr:to>
      <xdr:col>26</xdr:col>
      <xdr:colOff>148731</xdr:colOff>
      <xdr:row>133</xdr:row>
      <xdr:rowOff>12161</xdr:rowOff>
    </xdr:to>
    <xdr:pic>
      <xdr:nvPicPr>
        <xdr:cNvPr id="35" name="図 34">
          <a:extLst>
            <a:ext uri="{FF2B5EF4-FFF2-40B4-BE49-F238E27FC236}">
              <a16:creationId xmlns:a16="http://schemas.microsoft.com/office/drawing/2014/main" id="{3D3E1935-EB53-4CD9-9CE7-5DBEA9EB76C2}"/>
            </a:ext>
          </a:extLst>
        </xdr:cNvPr>
        <xdr:cNvPicPr>
          <a:picLocks noChangeAspect="1"/>
        </xdr:cNvPicPr>
      </xdr:nvPicPr>
      <xdr:blipFill>
        <a:blip xmlns:r="http://schemas.openxmlformats.org/officeDocument/2006/relationships" r:embed="rId1"/>
        <a:stretch>
          <a:fillRect/>
        </a:stretch>
      </xdr:blipFill>
      <xdr:spPr>
        <a:xfrm>
          <a:off x="5676900" y="16847608"/>
          <a:ext cx="165664" cy="140220"/>
        </a:xfrm>
        <a:prstGeom prst="rect">
          <a:avLst/>
        </a:prstGeom>
      </xdr:spPr>
    </xdr:pic>
    <xdr:clientData/>
  </xdr:twoCellAnchor>
  <xdr:twoCellAnchor editAs="oneCell">
    <xdr:from>
      <xdr:col>20</xdr:col>
      <xdr:colOff>0</xdr:colOff>
      <xdr:row>131</xdr:row>
      <xdr:rowOff>0</xdr:rowOff>
    </xdr:from>
    <xdr:to>
      <xdr:col>21</xdr:col>
      <xdr:colOff>135284</xdr:colOff>
      <xdr:row>131</xdr:row>
      <xdr:rowOff>146317</xdr:rowOff>
    </xdr:to>
    <xdr:pic>
      <xdr:nvPicPr>
        <xdr:cNvPr id="36" name="図 35">
          <a:extLst>
            <a:ext uri="{FF2B5EF4-FFF2-40B4-BE49-F238E27FC236}">
              <a16:creationId xmlns:a16="http://schemas.microsoft.com/office/drawing/2014/main" id="{4570A77C-6ADC-477E-8819-3B5FC88AC9D7}"/>
            </a:ext>
          </a:extLst>
        </xdr:cNvPr>
        <xdr:cNvPicPr>
          <a:picLocks noChangeAspect="1"/>
        </xdr:cNvPicPr>
      </xdr:nvPicPr>
      <xdr:blipFill>
        <a:blip xmlns:r="http://schemas.openxmlformats.org/officeDocument/2006/relationships" r:embed="rId2"/>
        <a:stretch>
          <a:fillRect/>
        </a:stretch>
      </xdr:blipFill>
      <xdr:spPr>
        <a:xfrm>
          <a:off x="4486275" y="16563975"/>
          <a:ext cx="335309" cy="14631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166"/>
  <sheetViews>
    <sheetView tabSelected="1" view="pageBreakPreview" topLeftCell="B1" zoomScaleNormal="100" zoomScaleSheetLayoutView="100" workbookViewId="0">
      <selection activeCell="AU21" sqref="AU21:BL22"/>
    </sheetView>
  </sheetViews>
  <sheetFormatPr defaultRowHeight="13.5"/>
  <cols>
    <col min="1" max="1" width="10.625" hidden="1" customWidth="1"/>
    <col min="2" max="2" width="3.625" customWidth="1"/>
    <col min="3" max="6" width="4.625" customWidth="1"/>
    <col min="7" max="35" width="2.625" customWidth="1"/>
    <col min="36" max="36" width="4.625" customWidth="1"/>
    <col min="37" max="59" width="2.625" customWidth="1"/>
    <col min="60" max="65" width="2.125" customWidth="1"/>
    <col min="66" max="79" width="1.875" customWidth="1"/>
  </cols>
  <sheetData>
    <row r="1" spans="2:80">
      <c r="B1" s="7" t="s">
        <v>125</v>
      </c>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49"/>
      <c r="AL1" s="49"/>
      <c r="AM1" s="48"/>
      <c r="AN1" s="2"/>
      <c r="AO1" s="2"/>
      <c r="AP1" s="2"/>
      <c r="AQ1" s="2"/>
      <c r="AR1" s="2"/>
      <c r="AS1" s="2"/>
      <c r="AT1" s="2"/>
      <c r="AU1" s="2"/>
      <c r="AV1" s="2"/>
      <c r="AW1" s="2"/>
      <c r="AX1" s="2"/>
      <c r="AY1" s="2"/>
      <c r="AZ1" s="2"/>
      <c r="BA1" s="2"/>
      <c r="BB1" s="2"/>
      <c r="BC1" s="2"/>
      <c r="BD1" s="2"/>
      <c r="BE1" s="2"/>
      <c r="BF1" s="2"/>
      <c r="BG1" s="2"/>
      <c r="BH1" s="2"/>
      <c r="BI1" s="2"/>
      <c r="BJ1" s="2"/>
      <c r="BK1" s="2"/>
      <c r="BL1" s="2"/>
      <c r="BM1" s="2"/>
      <c r="BN1" s="110" t="s">
        <v>311</v>
      </c>
      <c r="BO1" s="110"/>
      <c r="BP1" s="110"/>
      <c r="BQ1" s="110"/>
      <c r="BR1" s="110"/>
      <c r="BS1" s="110"/>
      <c r="BT1" s="110"/>
      <c r="BU1" s="110"/>
      <c r="BV1" s="110"/>
      <c r="BW1" s="110"/>
      <c r="BX1" s="110"/>
      <c r="BY1" s="110"/>
      <c r="BZ1" s="110"/>
      <c r="CA1" s="110"/>
      <c r="CB1" s="1"/>
    </row>
    <row r="2" spans="2:80" ht="9" customHeight="1">
      <c r="B2" s="7" t="s">
        <v>201</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49"/>
      <c r="AL2" s="49"/>
      <c r="AM2" s="48"/>
      <c r="AN2" s="109" t="s">
        <v>39</v>
      </c>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9"/>
    </row>
    <row r="3" spans="2:80" ht="9" customHeight="1">
      <c r="B3" s="49" t="s">
        <v>202</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49"/>
      <c r="AL3" s="49"/>
      <c r="AM3" s="48"/>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c r="BX3" s="109"/>
      <c r="BY3" s="109"/>
      <c r="BZ3" s="109"/>
      <c r="CA3" s="109"/>
      <c r="CB3" s="19"/>
    </row>
    <row r="4" spans="2:80" ht="9" customHeight="1">
      <c r="B4" s="49" t="s">
        <v>203</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49"/>
      <c r="AL4" s="49"/>
      <c r="AM4" s="48"/>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9"/>
    </row>
    <row r="5" spans="2:80" ht="9" customHeight="1">
      <c r="B5" s="49" t="s">
        <v>204</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49"/>
      <c r="AL5" s="49"/>
      <c r="AM5" s="48"/>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19"/>
    </row>
    <row r="6" spans="2:80" ht="9" customHeight="1">
      <c r="B6" s="49" t="s">
        <v>205</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49"/>
      <c r="AL6" s="49"/>
      <c r="AM6" s="48"/>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row>
    <row r="7" spans="2:80" ht="9" customHeight="1">
      <c r="B7" s="49" t="s">
        <v>206</v>
      </c>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49"/>
      <c r="AL7" s="49"/>
      <c r="AM7" s="48"/>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row>
    <row r="8" spans="2:80" ht="9" customHeight="1">
      <c r="B8" s="49" t="s">
        <v>207</v>
      </c>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49"/>
      <c r="AL8" s="49"/>
      <c r="AM8" s="48"/>
      <c r="AN8" s="58" t="s">
        <v>143</v>
      </c>
      <c r="AO8" s="39" t="s">
        <v>151</v>
      </c>
      <c r="AP8" s="19"/>
      <c r="AQ8" s="19"/>
      <c r="AR8" s="19"/>
      <c r="AS8" s="19"/>
      <c r="AT8" s="19"/>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row>
    <row r="9" spans="2:80" ht="9" customHeight="1">
      <c r="B9" s="49" t="s">
        <v>208</v>
      </c>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49"/>
      <c r="AL9" s="49"/>
      <c r="AM9" s="48"/>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row>
    <row r="10" spans="2:80" ht="9" customHeight="1">
      <c r="B10" s="49" t="s">
        <v>209</v>
      </c>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49"/>
      <c r="AL10" s="49"/>
      <c r="AM10" s="48"/>
      <c r="AN10" s="107" t="s">
        <v>87</v>
      </c>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row>
    <row r="11" spans="2:80" ht="9" customHeight="1">
      <c r="B11" s="49" t="s">
        <v>210</v>
      </c>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49"/>
      <c r="AL11" s="49"/>
      <c r="AM11" s="48"/>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row>
    <row r="12" spans="2:80" ht="9" customHeight="1">
      <c r="B12" s="49" t="s">
        <v>211</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49"/>
      <c r="AL12" s="49"/>
      <c r="AM12" s="48"/>
      <c r="AN12" s="107" t="s">
        <v>100</v>
      </c>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row>
    <row r="13" spans="2:80" ht="9" customHeight="1">
      <c r="B13" s="49" t="s">
        <v>212</v>
      </c>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49"/>
      <c r="AL13" s="49"/>
      <c r="AM13" s="48"/>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row>
    <row r="14" spans="2:80" ht="9" customHeight="1">
      <c r="B14" s="49" t="s">
        <v>213</v>
      </c>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49"/>
      <c r="AL14" s="49"/>
      <c r="AM14" s="48"/>
      <c r="AN14" s="107" t="s">
        <v>101</v>
      </c>
      <c r="AO14" s="107"/>
      <c r="AP14" s="107"/>
      <c r="AQ14" s="107"/>
      <c r="AR14" s="107"/>
      <c r="AS14" s="107"/>
      <c r="AT14" s="107"/>
      <c r="AU14" s="107"/>
      <c r="AV14" s="107"/>
      <c r="AW14" s="107"/>
      <c r="AX14" s="107"/>
      <c r="AY14" s="107"/>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row>
    <row r="15" spans="2:80" ht="9" customHeight="1">
      <c r="B15" s="49" t="s">
        <v>214</v>
      </c>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49"/>
      <c r="AL15" s="49"/>
      <c r="AM15" s="48"/>
      <c r="AN15" s="107"/>
      <c r="AO15" s="107"/>
      <c r="AP15" s="107"/>
      <c r="AQ15" s="107"/>
      <c r="AR15" s="107"/>
      <c r="AS15" s="107"/>
      <c r="AT15" s="107"/>
      <c r="AU15" s="107"/>
      <c r="AV15" s="107"/>
      <c r="AW15" s="107"/>
      <c r="AX15" s="107"/>
      <c r="AY15" s="107"/>
      <c r="AZ15" s="2"/>
      <c r="BA15" s="2"/>
      <c r="BB15" s="2"/>
      <c r="BC15" s="2"/>
      <c r="BD15" s="2"/>
      <c r="BE15" s="2"/>
      <c r="BF15" s="2"/>
      <c r="BG15" s="2"/>
      <c r="BH15" s="2"/>
      <c r="BI15" s="2"/>
      <c r="BJ15" s="2"/>
      <c r="BK15" s="2"/>
      <c r="BL15" s="2"/>
      <c r="BM15" s="2"/>
      <c r="BN15" s="120" t="s">
        <v>40</v>
      </c>
      <c r="BO15" s="120"/>
      <c r="BP15" s="120"/>
      <c r="BQ15" s="120"/>
      <c r="BR15" s="120"/>
      <c r="BS15" s="120"/>
      <c r="BT15" s="120"/>
      <c r="BU15" s="120"/>
      <c r="BV15" s="120"/>
      <c r="BW15" s="120"/>
      <c r="BX15" s="120"/>
      <c r="BY15" s="120"/>
      <c r="BZ15" s="120"/>
      <c r="CA15" s="120"/>
    </row>
    <row r="16" spans="2:80" ht="9" customHeight="1">
      <c r="B16" s="49" t="s">
        <v>215</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49"/>
      <c r="AL16" s="49"/>
      <c r="AM16" s="48"/>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120"/>
      <c r="BO16" s="120"/>
      <c r="BP16" s="120"/>
      <c r="BQ16" s="120"/>
      <c r="BR16" s="120"/>
      <c r="BS16" s="120"/>
      <c r="BT16" s="120"/>
      <c r="BU16" s="120"/>
      <c r="BV16" s="120"/>
      <c r="BW16" s="120"/>
      <c r="BX16" s="120"/>
      <c r="BY16" s="120"/>
      <c r="BZ16" s="120"/>
      <c r="CA16" s="120"/>
    </row>
    <row r="17" spans="2:79" ht="9" customHeight="1">
      <c r="B17" s="49" t="s">
        <v>216</v>
      </c>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49"/>
      <c r="AL17" s="49"/>
      <c r="AM17" s="48"/>
      <c r="AN17" s="105" t="s">
        <v>74</v>
      </c>
      <c r="AO17" s="105"/>
      <c r="AP17" s="105"/>
      <c r="AQ17" s="105"/>
      <c r="AR17" s="105"/>
      <c r="AS17" s="105"/>
      <c r="AT17" s="105"/>
      <c r="AU17" s="105"/>
      <c r="AV17" s="105"/>
      <c r="AW17" s="105"/>
      <c r="AX17" s="105"/>
      <c r="AY17" s="105"/>
      <c r="AZ17" s="105"/>
      <c r="BA17" s="105"/>
      <c r="BB17" s="105"/>
      <c r="BC17" s="105"/>
      <c r="BD17" s="105"/>
      <c r="BE17" s="105"/>
      <c r="BF17" s="105"/>
      <c r="BG17" s="105"/>
      <c r="BH17" s="2"/>
      <c r="BI17" s="2"/>
      <c r="BJ17" s="2"/>
      <c r="BL17" s="2"/>
      <c r="BM17" s="2"/>
      <c r="BN17" s="111" t="s">
        <v>301</v>
      </c>
      <c r="BO17" s="112"/>
      <c r="BP17" s="112"/>
      <c r="BQ17" s="113"/>
      <c r="BR17" s="21"/>
      <c r="BS17" s="111" t="s">
        <v>160</v>
      </c>
      <c r="BT17" s="112"/>
      <c r="BU17" s="112"/>
      <c r="BV17" s="113"/>
      <c r="BW17" s="22"/>
      <c r="BX17" s="111" t="s">
        <v>161</v>
      </c>
      <c r="BY17" s="112"/>
      <c r="BZ17" s="112"/>
      <c r="CA17" s="113"/>
    </row>
    <row r="18" spans="2:79" ht="9" customHeight="1">
      <c r="B18" s="49" t="s">
        <v>217</v>
      </c>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49"/>
      <c r="AL18" s="49"/>
      <c r="AM18" s="48"/>
      <c r="AN18" s="105"/>
      <c r="AO18" s="105"/>
      <c r="AP18" s="105"/>
      <c r="AQ18" s="105"/>
      <c r="AR18" s="105"/>
      <c r="AS18" s="105"/>
      <c r="AT18" s="105"/>
      <c r="AU18" s="105"/>
      <c r="AV18" s="105"/>
      <c r="AW18" s="105"/>
      <c r="AX18" s="105"/>
      <c r="AY18" s="105"/>
      <c r="AZ18" s="105"/>
      <c r="BA18" s="105"/>
      <c r="BB18" s="105"/>
      <c r="BC18" s="105"/>
      <c r="BD18" s="105"/>
      <c r="BE18" s="105"/>
      <c r="BF18" s="105"/>
      <c r="BG18" s="105"/>
      <c r="BH18" s="2"/>
      <c r="BI18" s="2"/>
      <c r="BJ18" s="2"/>
      <c r="BK18" s="2"/>
      <c r="BL18" s="2"/>
      <c r="BM18" s="2"/>
      <c r="BN18" s="114"/>
      <c r="BO18" s="115"/>
      <c r="BP18" s="115"/>
      <c r="BQ18" s="116"/>
      <c r="BR18" s="21"/>
      <c r="BS18" s="114"/>
      <c r="BT18" s="115"/>
      <c r="BU18" s="115"/>
      <c r="BV18" s="116"/>
      <c r="BW18" s="22"/>
      <c r="BX18" s="114"/>
      <c r="BY18" s="115"/>
      <c r="BZ18" s="115"/>
      <c r="CA18" s="116"/>
    </row>
    <row r="19" spans="2:79" ht="9" customHeight="1">
      <c r="B19" s="49" t="s">
        <v>126</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49"/>
      <c r="AL19" s="49"/>
      <c r="AM19" s="48"/>
      <c r="AN19" s="2"/>
      <c r="AO19" s="2"/>
      <c r="AP19" s="2"/>
      <c r="AQ19" s="2"/>
      <c r="BJ19" s="2"/>
      <c r="BK19" s="2"/>
      <c r="BL19" s="2"/>
      <c r="BM19" s="90"/>
      <c r="BN19" s="114"/>
      <c r="BO19" s="115"/>
      <c r="BP19" s="115"/>
      <c r="BQ19" s="116"/>
      <c r="BR19" s="21"/>
      <c r="BS19" s="114"/>
      <c r="BT19" s="115"/>
      <c r="BU19" s="115"/>
      <c r="BV19" s="116"/>
      <c r="BW19" s="22"/>
      <c r="BX19" s="114"/>
      <c r="BY19" s="115"/>
      <c r="BZ19" s="115"/>
      <c r="CA19" s="116"/>
    </row>
    <row r="20" spans="2:79" ht="9" customHeight="1">
      <c r="B20" s="49" t="s">
        <v>218</v>
      </c>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L20" s="91"/>
      <c r="AM20" s="91"/>
      <c r="AN20" s="91"/>
      <c r="AO20" s="91"/>
      <c r="BJ20" s="2"/>
      <c r="BK20" s="2"/>
      <c r="BL20" s="2"/>
      <c r="BM20" s="90"/>
      <c r="BN20" s="117"/>
      <c r="BO20" s="118"/>
      <c r="BP20" s="118"/>
      <c r="BQ20" s="119"/>
      <c r="BR20" s="21"/>
      <c r="BS20" s="117"/>
      <c r="BT20" s="118"/>
      <c r="BU20" s="118"/>
      <c r="BV20" s="119"/>
      <c r="BW20" s="22"/>
      <c r="BX20" s="117"/>
      <c r="BY20" s="118"/>
      <c r="BZ20" s="118"/>
      <c r="CA20" s="119"/>
    </row>
    <row r="21" spans="2:79" ht="9" customHeight="1">
      <c r="B21" s="49" t="s">
        <v>219</v>
      </c>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91"/>
      <c r="AL21" s="91"/>
      <c r="AM21" s="91"/>
      <c r="AN21" s="91"/>
      <c r="AO21" s="91"/>
      <c r="AR21" s="106" t="s">
        <v>75</v>
      </c>
      <c r="AS21" s="106"/>
      <c r="AT21" s="106"/>
      <c r="AU21" s="122"/>
      <c r="AV21" s="122"/>
      <c r="AW21" s="122"/>
      <c r="AX21" s="122"/>
      <c r="AY21" s="122"/>
      <c r="AZ21" s="122"/>
      <c r="BA21" s="122"/>
      <c r="BB21" s="122"/>
      <c r="BC21" s="122"/>
      <c r="BD21" s="122"/>
      <c r="BE21" s="122"/>
      <c r="BF21" s="122"/>
      <c r="BG21" s="122"/>
      <c r="BH21" s="123"/>
      <c r="BI21" s="123"/>
      <c r="BJ21" s="124"/>
      <c r="BK21" s="124"/>
      <c r="BL21" s="124"/>
      <c r="BM21" s="90"/>
      <c r="BO21" s="16"/>
      <c r="BP21" s="77"/>
      <c r="BT21" s="77"/>
      <c r="BU21" s="96"/>
      <c r="BY21" s="16"/>
      <c r="BZ21" s="77"/>
    </row>
    <row r="22" spans="2:79" ht="9" customHeight="1">
      <c r="B22" s="49" t="s">
        <v>220</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102" t="s">
        <v>293</v>
      </c>
      <c r="AL22" s="102"/>
      <c r="AM22" s="102"/>
      <c r="AN22" s="102"/>
      <c r="AO22" s="102"/>
      <c r="AP22" s="92"/>
      <c r="AQ22" s="11"/>
      <c r="AR22" s="106"/>
      <c r="AS22" s="106"/>
      <c r="AT22" s="106"/>
      <c r="AU22" s="122"/>
      <c r="AV22" s="122"/>
      <c r="AW22" s="122"/>
      <c r="AX22" s="122"/>
      <c r="AY22" s="122"/>
      <c r="AZ22" s="122"/>
      <c r="BA22" s="122"/>
      <c r="BB22" s="122"/>
      <c r="BC22" s="122"/>
      <c r="BD22" s="122"/>
      <c r="BE22" s="122"/>
      <c r="BF22" s="122"/>
      <c r="BG22" s="122"/>
      <c r="BH22" s="123"/>
      <c r="BI22" s="123"/>
      <c r="BJ22" s="124"/>
      <c r="BK22" s="124"/>
      <c r="BL22" s="124"/>
      <c r="BM22" s="90"/>
      <c r="BN22" s="2"/>
      <c r="BO22" s="2"/>
      <c r="BP22" s="93"/>
      <c r="BQ22" s="2"/>
      <c r="BR22" s="2"/>
      <c r="BS22" s="2"/>
      <c r="BT22" s="2"/>
      <c r="BU22" s="97"/>
      <c r="BY22" s="17"/>
    </row>
    <row r="23" spans="2:79" ht="9" customHeight="1">
      <c r="B23" s="49" t="s">
        <v>221</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102"/>
      <c r="AL23" s="102"/>
      <c r="AM23" s="102"/>
      <c r="AN23" s="102"/>
      <c r="AO23" s="102"/>
      <c r="AP23" s="92"/>
      <c r="AQ23" s="12"/>
      <c r="AR23" s="106" t="s">
        <v>76</v>
      </c>
      <c r="AS23" s="106"/>
      <c r="AT23" s="106"/>
      <c r="AU23" s="126"/>
      <c r="AV23" s="126"/>
      <c r="AW23" s="126"/>
      <c r="AX23" s="126"/>
      <c r="AY23" s="126"/>
      <c r="AZ23" s="126"/>
      <c r="BA23" s="126"/>
      <c r="BB23" s="126"/>
      <c r="BC23" s="126"/>
      <c r="BD23" s="126"/>
      <c r="BE23" s="126"/>
      <c r="BF23" s="126"/>
      <c r="BG23" s="126"/>
      <c r="BH23" s="126"/>
      <c r="BI23" s="126"/>
      <c r="BJ23" s="126"/>
      <c r="BK23" s="126"/>
      <c r="BL23" s="126"/>
      <c r="BN23" s="2"/>
      <c r="BO23" s="18"/>
      <c r="BP23" s="94"/>
      <c r="BQ23" s="2"/>
      <c r="BR23" s="2"/>
      <c r="BS23" s="2"/>
      <c r="BT23" s="18"/>
      <c r="BU23" s="98"/>
      <c r="BY23" s="99"/>
      <c r="BZ23" s="18"/>
    </row>
    <row r="24" spans="2:79" ht="9" customHeight="1">
      <c r="B24" s="49" t="s">
        <v>127</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102"/>
      <c r="AL24" s="102"/>
      <c r="AM24" s="102"/>
      <c r="AN24" s="102"/>
      <c r="AO24" s="102"/>
      <c r="AP24" s="92"/>
      <c r="AQ24" s="12"/>
      <c r="AR24" s="106"/>
      <c r="AS24" s="106"/>
      <c r="AT24" s="106"/>
      <c r="AU24" s="126"/>
      <c r="AV24" s="126"/>
      <c r="AW24" s="126"/>
      <c r="AX24" s="126"/>
      <c r="AY24" s="126"/>
      <c r="AZ24" s="126"/>
      <c r="BA24" s="126"/>
      <c r="BB24" s="126"/>
      <c r="BC24" s="126"/>
      <c r="BD24" s="126"/>
      <c r="BE24" s="126"/>
      <c r="BF24" s="126"/>
      <c r="BG24" s="126"/>
      <c r="BH24" s="126"/>
      <c r="BI24" s="126"/>
      <c r="BJ24" s="126"/>
      <c r="BK24" s="126"/>
      <c r="BL24" s="126"/>
      <c r="BN24" s="2"/>
      <c r="BO24" s="18"/>
      <c r="BP24" s="94"/>
      <c r="BQ24" s="2"/>
      <c r="BR24" s="2"/>
      <c r="BS24" s="2"/>
      <c r="BT24" s="18"/>
      <c r="BU24" s="98"/>
      <c r="BY24" s="99"/>
      <c r="BZ24" s="18"/>
    </row>
    <row r="25" spans="2:79" ht="9" customHeight="1">
      <c r="B25" s="49" t="s">
        <v>222</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102"/>
      <c r="AL25" s="102"/>
      <c r="AM25" s="102"/>
      <c r="AN25" s="102"/>
      <c r="AO25" s="102"/>
      <c r="AP25" s="92"/>
      <c r="AQ25" s="13"/>
      <c r="AR25" s="106" t="s">
        <v>77</v>
      </c>
      <c r="AS25" s="106"/>
      <c r="AT25" s="106"/>
      <c r="AU25" s="121"/>
      <c r="AV25" s="121"/>
      <c r="AW25" s="121"/>
      <c r="AX25" s="121"/>
      <c r="AY25" s="121"/>
      <c r="AZ25" s="121"/>
      <c r="BA25" s="121"/>
      <c r="BB25" s="121"/>
      <c r="BC25" s="121"/>
      <c r="BD25" s="121"/>
      <c r="BE25" s="121"/>
      <c r="BF25" s="121"/>
      <c r="BG25" s="121"/>
      <c r="BH25" s="125" t="s">
        <v>303</v>
      </c>
      <c r="BI25" s="125"/>
      <c r="BJ25" s="125"/>
      <c r="BK25" s="125"/>
      <c r="BL25" s="125"/>
      <c r="BM25" s="18"/>
      <c r="BN25" s="2"/>
      <c r="BO25" s="103" t="s">
        <v>85</v>
      </c>
      <c r="BP25" s="103"/>
      <c r="BQ25" s="2"/>
      <c r="BR25" s="2"/>
      <c r="BS25" s="2"/>
      <c r="BT25" s="103" t="s">
        <v>85</v>
      </c>
      <c r="BU25" s="103"/>
      <c r="BY25" s="103" t="s">
        <v>85</v>
      </c>
      <c r="BZ25" s="103"/>
    </row>
    <row r="26" spans="2:79" ht="9" customHeight="1">
      <c r="B26" s="49" t="s">
        <v>223</v>
      </c>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49"/>
      <c r="AL26" s="49"/>
      <c r="AM26" s="48"/>
      <c r="AN26" s="14"/>
      <c r="AO26" s="14"/>
      <c r="AP26" s="14"/>
      <c r="AQ26" s="2"/>
      <c r="AR26" s="106"/>
      <c r="AS26" s="106"/>
      <c r="AT26" s="106"/>
      <c r="AU26" s="121"/>
      <c r="AV26" s="121"/>
      <c r="AW26" s="121"/>
      <c r="AX26" s="121"/>
      <c r="AY26" s="121"/>
      <c r="AZ26" s="121"/>
      <c r="BA26" s="121"/>
      <c r="BB26" s="121"/>
      <c r="BC26" s="121"/>
      <c r="BD26" s="121"/>
      <c r="BE26" s="121"/>
      <c r="BF26" s="121"/>
      <c r="BG26" s="121"/>
      <c r="BH26" s="125"/>
      <c r="BI26" s="125"/>
      <c r="BJ26" s="125"/>
      <c r="BK26" s="125"/>
      <c r="BL26" s="125"/>
      <c r="BM26" s="18"/>
      <c r="BN26" s="2"/>
      <c r="BO26" s="103"/>
      <c r="BP26" s="103"/>
      <c r="BQ26" s="2"/>
      <c r="BR26" s="2"/>
      <c r="BS26" s="2"/>
      <c r="BT26" s="103"/>
      <c r="BU26" s="103"/>
      <c r="BY26" s="103"/>
      <c r="BZ26" s="103"/>
    </row>
    <row r="27" spans="2:79" ht="9" customHeight="1">
      <c r="B27" s="49" t="s">
        <v>224</v>
      </c>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49"/>
      <c r="AL27" s="49"/>
      <c r="AM27" s="48"/>
      <c r="AN27" s="14"/>
      <c r="AO27" s="14"/>
      <c r="AP27" s="14"/>
      <c r="AQ27" s="2"/>
      <c r="AR27" s="41"/>
      <c r="AS27" s="41"/>
      <c r="AT27" s="41"/>
      <c r="AU27" s="42"/>
      <c r="AV27" s="42"/>
      <c r="AW27" s="42"/>
      <c r="AX27" s="42"/>
      <c r="AY27" s="42"/>
      <c r="AZ27" s="42"/>
      <c r="BA27" s="42"/>
      <c r="BB27" s="42"/>
      <c r="BC27" s="42"/>
      <c r="BD27" s="42"/>
      <c r="BE27" s="42"/>
      <c r="BF27" s="42"/>
      <c r="BG27" s="42"/>
      <c r="BH27" s="1"/>
      <c r="BI27" s="1"/>
      <c r="BJ27" s="1"/>
      <c r="BK27" s="1"/>
      <c r="BL27" s="1"/>
      <c r="BM27" s="1"/>
      <c r="BN27" s="2"/>
      <c r="BO27" s="17"/>
      <c r="BQ27" s="2"/>
      <c r="BR27" s="2"/>
      <c r="BS27" s="2"/>
      <c r="BT27" s="2"/>
      <c r="BU27" s="100"/>
      <c r="BY27" s="17"/>
      <c r="BZ27" s="2"/>
    </row>
    <row r="28" spans="2:79" ht="9" customHeight="1">
      <c r="B28" s="49" t="s">
        <v>128</v>
      </c>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49"/>
      <c r="AL28" s="49"/>
      <c r="AM28" s="48"/>
      <c r="AN28" s="14"/>
      <c r="AO28" s="14"/>
      <c r="AP28" s="14"/>
      <c r="AQ28" s="2"/>
      <c r="AR28" s="41"/>
      <c r="AS28" s="41"/>
      <c r="AT28" s="41"/>
      <c r="AU28" s="42"/>
      <c r="AV28" s="42"/>
      <c r="AW28" s="42"/>
      <c r="AX28" s="42"/>
      <c r="AY28" s="42"/>
      <c r="AZ28" s="42"/>
      <c r="BA28" s="42"/>
      <c r="BB28" s="42"/>
      <c r="BC28" s="42"/>
      <c r="BD28" s="42"/>
      <c r="BE28" s="42"/>
      <c r="BF28" s="42"/>
      <c r="BG28" s="42"/>
      <c r="BH28" s="1"/>
      <c r="BI28" s="1"/>
      <c r="BJ28" s="1"/>
      <c r="BK28" s="1"/>
      <c r="BL28" s="1"/>
      <c r="BM28" s="1"/>
      <c r="BN28" s="2"/>
      <c r="BO28" s="17"/>
      <c r="BQ28" s="2"/>
      <c r="BR28" s="2"/>
      <c r="BS28" s="2"/>
      <c r="BT28" s="2"/>
      <c r="BU28" s="100"/>
      <c r="BY28" s="17"/>
      <c r="BZ28" s="2"/>
    </row>
    <row r="29" spans="2:79" ht="9" customHeight="1">
      <c r="B29" s="49" t="s">
        <v>225</v>
      </c>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49"/>
      <c r="AL29" s="49"/>
      <c r="AM29" s="48"/>
      <c r="AN29" s="14"/>
      <c r="AO29" s="14"/>
      <c r="AP29" s="14"/>
      <c r="AQ29" s="2"/>
      <c r="AR29" s="41"/>
      <c r="AS29" s="41"/>
      <c r="AT29" s="41"/>
      <c r="AU29" s="42"/>
      <c r="AV29" s="42"/>
      <c r="AW29" s="42"/>
      <c r="AX29" s="42"/>
      <c r="AY29" s="42"/>
      <c r="AZ29" s="42"/>
      <c r="BA29" s="42"/>
      <c r="BB29" s="42"/>
      <c r="BC29" s="42"/>
      <c r="BD29" s="42"/>
      <c r="BE29" s="42"/>
      <c r="BF29" s="42"/>
      <c r="BG29" s="42"/>
      <c r="BH29" s="1"/>
      <c r="BI29" s="1"/>
      <c r="BJ29" s="1"/>
      <c r="BK29" s="1"/>
      <c r="BL29" s="1"/>
      <c r="BM29" s="1"/>
      <c r="BN29" s="2"/>
      <c r="BO29" s="17"/>
      <c r="BQ29" s="2"/>
      <c r="BR29" s="2"/>
      <c r="BS29" s="2"/>
      <c r="BT29" s="2"/>
      <c r="BU29" s="100"/>
      <c r="BY29" s="17"/>
      <c r="BZ29" s="2"/>
    </row>
    <row r="30" spans="2:79" ht="9" customHeight="1">
      <c r="B30" s="49" t="s">
        <v>226</v>
      </c>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49"/>
      <c r="AL30" s="49"/>
      <c r="AM30" s="48"/>
      <c r="AN30" s="14"/>
      <c r="AO30" s="14"/>
      <c r="AP30" s="14"/>
      <c r="AQ30" s="2"/>
      <c r="AR30" s="41"/>
      <c r="AS30" s="41"/>
      <c r="AT30" s="41"/>
      <c r="AU30" s="42"/>
      <c r="AV30" s="42"/>
      <c r="AW30" s="42"/>
      <c r="AX30" s="42"/>
      <c r="AY30" s="42"/>
      <c r="AZ30" s="42"/>
      <c r="BA30" s="42"/>
      <c r="BB30" s="42"/>
      <c r="BC30" s="42"/>
      <c r="BD30" s="42"/>
      <c r="BE30" s="42"/>
      <c r="BF30" s="42"/>
      <c r="BG30" s="42"/>
      <c r="BH30" s="1"/>
      <c r="BI30" s="1"/>
      <c r="BJ30" s="1"/>
      <c r="BK30" s="1"/>
      <c r="BL30" s="1"/>
      <c r="BM30" s="1"/>
      <c r="BN30" s="2"/>
      <c r="BO30" s="17"/>
      <c r="BQ30" s="2"/>
      <c r="BR30" s="2"/>
      <c r="BS30" s="2"/>
      <c r="BT30" s="2"/>
      <c r="BU30" s="100"/>
      <c r="BY30" s="17"/>
      <c r="BZ30" s="2"/>
    </row>
    <row r="31" spans="2:79" ht="9" customHeight="1">
      <c r="B31" s="49" t="s">
        <v>227</v>
      </c>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49"/>
      <c r="AL31" s="49"/>
      <c r="AM31" s="48"/>
      <c r="AN31" s="14"/>
      <c r="AO31" s="14"/>
      <c r="AP31" s="14"/>
      <c r="AQ31" s="3"/>
      <c r="AR31" s="106" t="s">
        <v>75</v>
      </c>
      <c r="AS31" s="106"/>
      <c r="AT31" s="106"/>
      <c r="AU31" s="104"/>
      <c r="AV31" s="104"/>
      <c r="AW31" s="104"/>
      <c r="AX31" s="104"/>
      <c r="AY31" s="104"/>
      <c r="AZ31" s="104"/>
      <c r="BA31" s="104"/>
      <c r="BB31" s="104"/>
      <c r="BC31" s="104"/>
      <c r="BD31" s="104"/>
      <c r="BE31" s="104"/>
      <c r="BF31" s="104"/>
      <c r="BG31" s="104"/>
      <c r="BH31" s="105"/>
      <c r="BI31" s="105"/>
      <c r="BJ31" s="2"/>
      <c r="BK31" s="2"/>
      <c r="BL31" s="2"/>
      <c r="BM31" s="2"/>
      <c r="BN31" s="2"/>
      <c r="BO31" s="17"/>
      <c r="BQ31" s="2"/>
      <c r="BR31" s="2"/>
      <c r="BS31" s="2"/>
      <c r="BT31" s="2"/>
      <c r="BU31" s="100"/>
      <c r="BY31" s="17"/>
      <c r="BZ31" s="2"/>
    </row>
    <row r="32" spans="2:79" ht="9" customHeight="1">
      <c r="B32" s="49" t="s">
        <v>228</v>
      </c>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49"/>
      <c r="AL32" s="49"/>
      <c r="AM32" s="48"/>
      <c r="AN32" s="14"/>
      <c r="AO32" s="14"/>
      <c r="AP32" s="45"/>
      <c r="AQ32" s="11"/>
      <c r="AR32" s="106"/>
      <c r="AS32" s="106"/>
      <c r="AT32" s="106"/>
      <c r="AU32" s="104"/>
      <c r="AV32" s="104"/>
      <c r="AW32" s="104"/>
      <c r="AX32" s="104"/>
      <c r="AY32" s="104"/>
      <c r="AZ32" s="104"/>
      <c r="BA32" s="104"/>
      <c r="BB32" s="104"/>
      <c r="BC32" s="104"/>
      <c r="BD32" s="104"/>
      <c r="BE32" s="104"/>
      <c r="BF32" s="104"/>
      <c r="BG32" s="104"/>
      <c r="BH32" s="105"/>
      <c r="BI32" s="105"/>
      <c r="BJ32" s="2"/>
      <c r="BK32" s="2"/>
      <c r="BL32" s="2"/>
      <c r="BM32" s="2"/>
      <c r="BN32" s="2"/>
      <c r="BO32" s="17"/>
      <c r="BQ32" s="2"/>
      <c r="BR32" s="2"/>
      <c r="BS32" s="2"/>
      <c r="BT32" s="2"/>
      <c r="BU32" s="100"/>
      <c r="BY32" s="17"/>
      <c r="BZ32" s="2"/>
    </row>
    <row r="33" spans="2:78" ht="9" customHeight="1">
      <c r="B33" s="49" t="s">
        <v>129</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49"/>
      <c r="AL33" s="49"/>
      <c r="AM33" s="48"/>
      <c r="AN33" s="14"/>
      <c r="AO33" s="14"/>
      <c r="AP33" s="45"/>
      <c r="AQ33" s="12"/>
      <c r="AR33" s="106" t="s">
        <v>76</v>
      </c>
      <c r="AS33" s="106"/>
      <c r="AT33" s="106"/>
      <c r="AU33" s="104"/>
      <c r="AV33" s="104"/>
      <c r="AW33" s="104"/>
      <c r="AX33" s="104"/>
      <c r="AY33" s="104"/>
      <c r="AZ33" s="104"/>
      <c r="BA33" s="104"/>
      <c r="BB33" s="104"/>
      <c r="BC33" s="104"/>
      <c r="BD33" s="104"/>
      <c r="BE33" s="104"/>
      <c r="BF33" s="104"/>
      <c r="BG33" s="104"/>
      <c r="BH33" s="2"/>
      <c r="BI33" s="2"/>
      <c r="BJ33" s="2"/>
      <c r="BK33" s="2"/>
      <c r="BL33" s="2"/>
      <c r="BM33" s="2"/>
      <c r="BN33" s="2"/>
      <c r="BO33" s="17"/>
      <c r="BQ33" s="2"/>
      <c r="BR33" s="2"/>
      <c r="BS33" s="2"/>
      <c r="BT33" s="2"/>
      <c r="BU33" s="100"/>
      <c r="BY33" s="17"/>
      <c r="BZ33" s="2"/>
    </row>
    <row r="34" spans="2:78" ht="9" customHeight="1">
      <c r="B34" s="49" t="s">
        <v>229</v>
      </c>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49"/>
      <c r="AL34" s="49"/>
      <c r="AM34" s="48"/>
      <c r="AN34" s="14"/>
      <c r="AO34" s="14"/>
      <c r="AP34" s="45"/>
      <c r="AQ34" s="12"/>
      <c r="AR34" s="106"/>
      <c r="AS34" s="106"/>
      <c r="AT34" s="106"/>
      <c r="AU34" s="104"/>
      <c r="AV34" s="104"/>
      <c r="AW34" s="104"/>
      <c r="AX34" s="104"/>
      <c r="AY34" s="104"/>
      <c r="AZ34" s="104"/>
      <c r="BA34" s="104"/>
      <c r="BB34" s="104"/>
      <c r="BC34" s="104"/>
      <c r="BD34" s="104"/>
      <c r="BE34" s="104"/>
      <c r="BF34" s="104"/>
      <c r="BG34" s="104"/>
      <c r="BH34" s="2"/>
      <c r="BI34" s="2"/>
      <c r="BJ34" s="2"/>
      <c r="BK34" s="2"/>
      <c r="BL34" s="2"/>
      <c r="BM34" s="2"/>
      <c r="BN34" s="2"/>
      <c r="BO34" s="17"/>
      <c r="BQ34" s="2"/>
      <c r="BR34" s="2"/>
      <c r="BS34" s="2"/>
      <c r="BT34" s="2"/>
      <c r="BU34" s="100"/>
      <c r="BY34" s="17"/>
      <c r="BZ34" s="2"/>
    </row>
    <row r="35" spans="2:78" ht="9" customHeight="1">
      <c r="B35" s="49" t="s">
        <v>130</v>
      </c>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102" t="s">
        <v>144</v>
      </c>
      <c r="AL35" s="102"/>
      <c r="AM35" s="102"/>
      <c r="AN35" s="102"/>
      <c r="AO35" s="102"/>
      <c r="AP35" s="92"/>
      <c r="AQ35" s="12"/>
      <c r="AR35" s="106" t="s">
        <v>77</v>
      </c>
      <c r="AS35" s="106"/>
      <c r="AT35" s="106"/>
      <c r="AU35" s="104"/>
      <c r="AV35" s="104"/>
      <c r="AW35" s="104"/>
      <c r="AX35" s="104"/>
      <c r="AY35" s="104"/>
      <c r="AZ35" s="104"/>
      <c r="BA35" s="104"/>
      <c r="BB35" s="104"/>
      <c r="BC35" s="104"/>
      <c r="BD35" s="104"/>
      <c r="BE35" s="104"/>
      <c r="BF35" s="104"/>
      <c r="BG35" s="104"/>
      <c r="BH35" s="103" t="s">
        <v>83</v>
      </c>
      <c r="BI35" s="103"/>
      <c r="BJ35" s="103"/>
      <c r="BK35" s="103"/>
      <c r="BL35" s="103"/>
      <c r="BM35" s="103"/>
      <c r="BN35" s="2"/>
      <c r="BO35" s="103" t="s">
        <v>85</v>
      </c>
      <c r="BP35" s="103"/>
      <c r="BQ35" s="2"/>
      <c r="BR35" s="2"/>
      <c r="BS35" s="2"/>
      <c r="BT35" s="2"/>
      <c r="BU35" s="100"/>
      <c r="BY35" s="103" t="s">
        <v>85</v>
      </c>
      <c r="BZ35" s="103"/>
    </row>
    <row r="36" spans="2:78" ht="9" customHeight="1">
      <c r="B36" s="49" t="s">
        <v>230</v>
      </c>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102"/>
      <c r="AL36" s="102"/>
      <c r="AM36" s="102"/>
      <c r="AN36" s="102"/>
      <c r="AO36" s="102"/>
      <c r="AP36" s="92"/>
      <c r="AQ36" s="12"/>
      <c r="AR36" s="106"/>
      <c r="AS36" s="106"/>
      <c r="AT36" s="106"/>
      <c r="AU36" s="104"/>
      <c r="AV36" s="104"/>
      <c r="AW36" s="104"/>
      <c r="AX36" s="104"/>
      <c r="AY36" s="104"/>
      <c r="AZ36" s="104"/>
      <c r="BA36" s="104"/>
      <c r="BB36" s="104"/>
      <c r="BC36" s="104"/>
      <c r="BD36" s="104"/>
      <c r="BE36" s="104"/>
      <c r="BF36" s="104"/>
      <c r="BG36" s="104"/>
      <c r="BH36" s="103"/>
      <c r="BI36" s="103"/>
      <c r="BJ36" s="103"/>
      <c r="BK36" s="103"/>
      <c r="BL36" s="103"/>
      <c r="BM36" s="103"/>
      <c r="BN36" s="2"/>
      <c r="BO36" s="103"/>
      <c r="BP36" s="103"/>
      <c r="BQ36" s="2"/>
      <c r="BR36" s="2"/>
      <c r="BS36" s="2"/>
      <c r="BT36" s="2"/>
      <c r="BU36" s="100"/>
      <c r="BY36" s="103"/>
      <c r="BZ36" s="103"/>
    </row>
    <row r="37" spans="2:78" ht="9" customHeight="1">
      <c r="B37" s="49" t="s">
        <v>231</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102"/>
      <c r="AL37" s="102"/>
      <c r="AM37" s="102"/>
      <c r="AN37" s="102"/>
      <c r="AO37" s="102"/>
      <c r="AP37" s="92"/>
      <c r="AQ37" s="12"/>
      <c r="AR37" s="106" t="s">
        <v>78</v>
      </c>
      <c r="AS37" s="106"/>
      <c r="AT37" s="106"/>
      <c r="AU37" s="106"/>
      <c r="AV37" s="107" t="s">
        <v>307</v>
      </c>
      <c r="AW37" s="107"/>
      <c r="AX37" s="107"/>
      <c r="AY37" s="107"/>
      <c r="AZ37" s="107"/>
      <c r="BA37" s="107"/>
      <c r="BB37" s="107"/>
      <c r="BC37" s="107"/>
      <c r="BD37" s="107"/>
      <c r="BE37" s="2"/>
      <c r="BF37" s="107" t="s">
        <v>308</v>
      </c>
      <c r="BG37" s="107"/>
      <c r="BH37" s="107"/>
      <c r="BI37" s="107"/>
      <c r="BJ37" s="107"/>
      <c r="BK37" s="107"/>
      <c r="BL37" s="107"/>
      <c r="BM37" s="107"/>
      <c r="BN37" s="107"/>
      <c r="BO37" s="107"/>
      <c r="BP37" s="107"/>
      <c r="BQ37" s="107"/>
      <c r="BR37" s="1"/>
      <c r="BS37" s="2"/>
      <c r="BT37" s="2"/>
      <c r="BU37" s="100"/>
      <c r="BY37" s="2"/>
      <c r="BZ37" s="95"/>
    </row>
    <row r="38" spans="2:78" ht="9" customHeight="1">
      <c r="B38" s="49" t="s">
        <v>131</v>
      </c>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102"/>
      <c r="AL38" s="102"/>
      <c r="AM38" s="102"/>
      <c r="AN38" s="102"/>
      <c r="AO38" s="102"/>
      <c r="AP38" s="92"/>
      <c r="AQ38" s="12"/>
      <c r="AR38" s="106"/>
      <c r="AS38" s="106"/>
      <c r="AT38" s="106"/>
      <c r="AU38" s="106"/>
      <c r="AV38" s="127"/>
      <c r="AW38" s="127"/>
      <c r="AX38" s="127"/>
      <c r="AY38" s="127"/>
      <c r="AZ38" s="127"/>
      <c r="BA38" s="127"/>
      <c r="BB38" s="127"/>
      <c r="BC38" s="127"/>
      <c r="BD38" s="127"/>
      <c r="BE38" s="2"/>
      <c r="BF38" s="127"/>
      <c r="BG38" s="127"/>
      <c r="BH38" s="127"/>
      <c r="BI38" s="127"/>
      <c r="BJ38" s="127"/>
      <c r="BK38" s="127"/>
      <c r="BL38" s="127"/>
      <c r="BM38" s="127"/>
      <c r="BN38" s="127"/>
      <c r="BO38" s="127"/>
      <c r="BP38" s="127"/>
      <c r="BQ38" s="127"/>
      <c r="BR38" s="1"/>
      <c r="BS38" s="2"/>
      <c r="BT38" s="2"/>
      <c r="BU38" s="100"/>
      <c r="BY38" s="2"/>
      <c r="BZ38" s="95"/>
    </row>
    <row r="39" spans="2:78" ht="9" customHeight="1">
      <c r="B39" s="49" t="s">
        <v>232</v>
      </c>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49"/>
      <c r="AL39" s="49"/>
      <c r="AM39" s="48"/>
      <c r="AN39" s="14"/>
      <c r="AO39" s="14"/>
      <c r="AP39" s="45"/>
      <c r="AQ39" s="12"/>
      <c r="AR39" s="2"/>
      <c r="AS39" s="2"/>
      <c r="AT39" s="2"/>
      <c r="AU39" s="2"/>
      <c r="AV39" s="129" t="s">
        <v>310</v>
      </c>
      <c r="AW39" s="129"/>
      <c r="AX39" s="129"/>
      <c r="AY39" s="129"/>
      <c r="AZ39" s="129"/>
      <c r="BA39" s="129"/>
      <c r="BB39" s="129"/>
      <c r="BC39" s="129"/>
      <c r="BD39" s="129"/>
      <c r="BE39" s="2"/>
      <c r="BF39" s="107" t="s">
        <v>309</v>
      </c>
      <c r="BG39" s="107"/>
      <c r="BH39" s="107"/>
      <c r="BI39" s="107"/>
      <c r="BJ39" s="107"/>
      <c r="BK39" s="107"/>
      <c r="BL39" s="107"/>
      <c r="BM39" s="107"/>
      <c r="BN39" s="107"/>
      <c r="BO39" s="107"/>
      <c r="BP39" s="107"/>
      <c r="BQ39" s="107"/>
      <c r="BR39" s="1"/>
      <c r="BS39" s="2"/>
      <c r="BT39" s="2"/>
      <c r="BU39" s="100"/>
      <c r="BY39" s="2"/>
      <c r="BZ39" s="95"/>
    </row>
    <row r="40" spans="2:78" ht="9" customHeight="1">
      <c r="B40" s="49" t="s">
        <v>132</v>
      </c>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49"/>
      <c r="AL40" s="49"/>
      <c r="AM40" s="48"/>
      <c r="AN40" s="14"/>
      <c r="AO40" s="14"/>
      <c r="AP40" s="45"/>
      <c r="AQ40" s="12"/>
      <c r="AR40" s="2"/>
      <c r="AS40" s="2"/>
      <c r="AT40" s="2"/>
      <c r="AU40" s="2"/>
      <c r="AV40" s="107"/>
      <c r="AW40" s="107"/>
      <c r="AX40" s="107"/>
      <c r="AY40" s="107"/>
      <c r="AZ40" s="107"/>
      <c r="BA40" s="107"/>
      <c r="BB40" s="107"/>
      <c r="BC40" s="107"/>
      <c r="BD40" s="107"/>
      <c r="BE40" s="2"/>
      <c r="BF40" s="107"/>
      <c r="BG40" s="107"/>
      <c r="BH40" s="107"/>
      <c r="BI40" s="107"/>
      <c r="BJ40" s="107"/>
      <c r="BK40" s="107"/>
      <c r="BL40" s="107"/>
      <c r="BM40" s="107"/>
      <c r="BN40" s="107"/>
      <c r="BO40" s="107"/>
      <c r="BP40" s="107"/>
      <c r="BQ40" s="107"/>
      <c r="BR40" s="1"/>
      <c r="BS40" s="2"/>
      <c r="BT40" s="2"/>
      <c r="BU40" s="100"/>
      <c r="BY40" s="2"/>
      <c r="BZ40" s="95"/>
    </row>
    <row r="41" spans="2:78" ht="9" customHeight="1">
      <c r="B41" s="49" t="s">
        <v>233</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49"/>
      <c r="AL41" s="49"/>
      <c r="AM41" s="48"/>
      <c r="AN41" s="14"/>
      <c r="AO41" s="14"/>
      <c r="AP41" s="45"/>
      <c r="AQ41" s="12"/>
      <c r="AR41" s="106" t="s">
        <v>79</v>
      </c>
      <c r="AS41" s="106"/>
      <c r="AT41" s="106"/>
      <c r="AU41" s="106"/>
      <c r="AV41" s="106" t="s">
        <v>80</v>
      </c>
      <c r="AW41" s="106"/>
      <c r="AX41" s="106"/>
      <c r="AY41" s="106"/>
      <c r="AZ41" s="106"/>
      <c r="BA41" s="108" t="s">
        <v>163</v>
      </c>
      <c r="BB41" s="108"/>
      <c r="BC41" s="108"/>
      <c r="BD41" s="108"/>
      <c r="BE41" s="108"/>
      <c r="BF41" s="108"/>
      <c r="BG41" s="108"/>
      <c r="BH41" s="108"/>
      <c r="BI41" s="108"/>
      <c r="BJ41" s="108"/>
      <c r="BK41" s="108"/>
      <c r="BL41" s="108"/>
      <c r="BM41" s="108"/>
      <c r="BN41" s="108"/>
      <c r="BO41" s="108"/>
      <c r="BP41" s="108"/>
      <c r="BQ41" s="108"/>
      <c r="BR41" s="108"/>
      <c r="BS41" s="108"/>
      <c r="BT41" s="108"/>
      <c r="BU41" s="108"/>
      <c r="BV41" s="108"/>
      <c r="BW41" s="108"/>
      <c r="BX41" s="108"/>
      <c r="BY41" s="2"/>
      <c r="BZ41" s="95"/>
    </row>
    <row r="42" spans="2:78" ht="9" customHeight="1">
      <c r="B42" s="49" t="s">
        <v>234</v>
      </c>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49"/>
      <c r="AL42" s="49"/>
      <c r="AM42" s="48"/>
      <c r="AN42" s="14"/>
      <c r="AO42" s="14"/>
      <c r="AP42" s="45"/>
      <c r="AQ42" s="12"/>
      <c r="AR42" s="106"/>
      <c r="AS42" s="106"/>
      <c r="AT42" s="106"/>
      <c r="AU42" s="106"/>
      <c r="AV42" s="106"/>
      <c r="AW42" s="106"/>
      <c r="AX42" s="106"/>
      <c r="AY42" s="106"/>
      <c r="AZ42" s="106"/>
      <c r="BA42" s="108"/>
      <c r="BB42" s="108"/>
      <c r="BC42" s="108"/>
      <c r="BD42" s="108"/>
      <c r="BE42" s="108"/>
      <c r="BF42" s="108"/>
      <c r="BG42" s="108"/>
      <c r="BH42" s="108"/>
      <c r="BI42" s="108"/>
      <c r="BJ42" s="108"/>
      <c r="BK42" s="108"/>
      <c r="BL42" s="108"/>
      <c r="BM42" s="108"/>
      <c r="BN42" s="108"/>
      <c r="BO42" s="108"/>
      <c r="BP42" s="108"/>
      <c r="BQ42" s="108"/>
      <c r="BR42" s="108"/>
      <c r="BS42" s="108"/>
      <c r="BT42" s="108"/>
      <c r="BU42" s="108"/>
      <c r="BV42" s="108"/>
      <c r="BW42" s="108"/>
      <c r="BX42" s="108"/>
      <c r="BY42" s="2"/>
      <c r="BZ42" s="95"/>
    </row>
    <row r="43" spans="2:78" ht="9" customHeight="1">
      <c r="B43" s="49" t="s">
        <v>235</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49"/>
      <c r="AL43" s="49"/>
      <c r="AM43" s="48"/>
      <c r="AN43" s="14"/>
      <c r="AO43" s="14"/>
      <c r="AP43" s="45"/>
      <c r="AQ43" s="12"/>
      <c r="AR43" s="41"/>
      <c r="AS43" s="41"/>
      <c r="AT43" s="41"/>
      <c r="AU43" s="41"/>
      <c r="AV43" s="41"/>
      <c r="AW43" s="41"/>
      <c r="AX43" s="41"/>
      <c r="AY43" s="41"/>
      <c r="AZ43" s="41"/>
      <c r="BA43" s="108" t="s">
        <v>299</v>
      </c>
      <c r="BB43" s="108"/>
      <c r="BC43" s="108"/>
      <c r="BD43" s="108"/>
      <c r="BE43" s="108"/>
      <c r="BF43" s="108"/>
      <c r="BG43" s="108"/>
      <c r="BH43" s="108"/>
      <c r="BI43" s="108"/>
      <c r="BJ43" s="108"/>
      <c r="BK43" s="108"/>
      <c r="BL43" s="108"/>
      <c r="BM43" s="108"/>
      <c r="BN43" s="108"/>
      <c r="BO43" s="108"/>
      <c r="BP43" s="108"/>
      <c r="BQ43" s="108"/>
      <c r="BR43" s="108"/>
      <c r="BS43" s="108"/>
      <c r="BT43" s="108"/>
      <c r="BU43" s="108"/>
      <c r="BV43" s="108"/>
      <c r="BY43" s="2"/>
      <c r="BZ43" s="95"/>
    </row>
    <row r="44" spans="2:78" ht="9" customHeight="1">
      <c r="B44" s="49" t="s">
        <v>236</v>
      </c>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49"/>
      <c r="AL44" s="49"/>
      <c r="AM44" s="48"/>
      <c r="AN44" s="14"/>
      <c r="AO44" s="14"/>
      <c r="AP44" s="45"/>
      <c r="AQ44" s="12"/>
      <c r="AR44" s="41"/>
      <c r="AS44" s="41"/>
      <c r="AT44" s="41"/>
      <c r="AU44" s="41"/>
      <c r="AV44" s="41"/>
      <c r="AW44" s="41"/>
      <c r="AX44" s="41"/>
      <c r="AY44" s="41"/>
      <c r="AZ44" s="41"/>
      <c r="BA44" s="108"/>
      <c r="BB44" s="108"/>
      <c r="BC44" s="108"/>
      <c r="BD44" s="108"/>
      <c r="BE44" s="108"/>
      <c r="BF44" s="108"/>
      <c r="BG44" s="108"/>
      <c r="BH44" s="108"/>
      <c r="BI44" s="108"/>
      <c r="BJ44" s="108"/>
      <c r="BK44" s="108"/>
      <c r="BL44" s="108"/>
      <c r="BM44" s="108"/>
      <c r="BN44" s="108"/>
      <c r="BO44" s="108"/>
      <c r="BP44" s="108"/>
      <c r="BQ44" s="108"/>
      <c r="BR44" s="108"/>
      <c r="BS44" s="108"/>
      <c r="BT44" s="108"/>
      <c r="BU44" s="108"/>
      <c r="BV44" s="108"/>
      <c r="BY44" s="2"/>
      <c r="BZ44" s="95"/>
    </row>
    <row r="45" spans="2:78" ht="9" customHeight="1">
      <c r="B45" s="49" t="s">
        <v>237</v>
      </c>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49"/>
      <c r="AL45" s="49"/>
      <c r="AM45" s="48"/>
      <c r="AN45" s="14"/>
      <c r="AO45" s="14"/>
      <c r="AP45" s="45"/>
      <c r="AQ45" s="12"/>
      <c r="AR45" s="2"/>
      <c r="AS45" s="2"/>
      <c r="AT45" s="2"/>
      <c r="AU45" s="2"/>
      <c r="BA45" s="108" t="s">
        <v>295</v>
      </c>
      <c r="BB45" s="108"/>
      <c r="BC45" s="108"/>
      <c r="BD45" s="108"/>
      <c r="BE45" s="108"/>
      <c r="BF45" s="108"/>
      <c r="BG45" s="108"/>
      <c r="BH45" s="108"/>
      <c r="BI45" s="108"/>
      <c r="BJ45" s="108"/>
      <c r="BK45" s="108"/>
      <c r="BL45" s="108"/>
      <c r="BM45" s="108"/>
      <c r="BN45" s="108"/>
      <c r="BO45" s="108"/>
      <c r="BP45" s="108"/>
      <c r="BQ45" s="108"/>
      <c r="BR45" s="108"/>
      <c r="BS45" s="108"/>
      <c r="BT45" s="108"/>
      <c r="BU45" s="108"/>
      <c r="BV45" s="108"/>
      <c r="BY45" s="2"/>
      <c r="BZ45" s="95"/>
    </row>
    <row r="46" spans="2:78" ht="9" customHeight="1">
      <c r="B46" s="49" t="s">
        <v>238</v>
      </c>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49"/>
      <c r="AL46" s="49"/>
      <c r="AM46" s="48"/>
      <c r="AN46" s="2"/>
      <c r="AO46" s="2"/>
      <c r="AP46" s="2"/>
      <c r="AQ46" s="12"/>
      <c r="AR46" s="2"/>
      <c r="AS46" s="2"/>
      <c r="AT46" s="2"/>
      <c r="AU46" s="2"/>
      <c r="BA46" s="108"/>
      <c r="BB46" s="108"/>
      <c r="BC46" s="108"/>
      <c r="BD46" s="108"/>
      <c r="BE46" s="108"/>
      <c r="BF46" s="108"/>
      <c r="BG46" s="108"/>
      <c r="BH46" s="108"/>
      <c r="BI46" s="108"/>
      <c r="BJ46" s="108"/>
      <c r="BK46" s="108"/>
      <c r="BL46" s="108"/>
      <c r="BM46" s="108"/>
      <c r="BN46" s="108"/>
      <c r="BO46" s="108"/>
      <c r="BP46" s="108"/>
      <c r="BQ46" s="108"/>
      <c r="BR46" s="108"/>
      <c r="BS46" s="108"/>
      <c r="BT46" s="108"/>
      <c r="BU46" s="108"/>
      <c r="BV46" s="108"/>
      <c r="BY46" s="2"/>
      <c r="BZ46" s="95"/>
    </row>
    <row r="47" spans="2:78" ht="9" customHeight="1">
      <c r="B47" s="49" t="s">
        <v>239</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49"/>
      <c r="AL47" s="49"/>
      <c r="AM47" s="48"/>
      <c r="AN47" s="2"/>
      <c r="AO47" s="2"/>
      <c r="AP47" s="2"/>
      <c r="AQ47" s="12"/>
      <c r="AR47" s="2"/>
      <c r="AS47" s="2"/>
      <c r="AT47" s="2"/>
      <c r="AU47" s="2"/>
      <c r="BA47" s="108" t="s">
        <v>296</v>
      </c>
      <c r="BB47" s="108"/>
      <c r="BC47" s="108"/>
      <c r="BD47" s="108"/>
      <c r="BE47" s="108"/>
      <c r="BF47" s="108"/>
      <c r="BG47" s="108"/>
      <c r="BH47" s="108"/>
      <c r="BI47" s="108"/>
      <c r="BJ47" s="108"/>
      <c r="BK47" s="108"/>
      <c r="BL47" s="108"/>
      <c r="BM47" s="108"/>
      <c r="BN47" s="108"/>
      <c r="BO47" s="108"/>
      <c r="BP47" s="108"/>
      <c r="BQ47" s="108"/>
      <c r="BR47" s="108"/>
      <c r="BS47" s="108"/>
      <c r="BT47" s="108"/>
      <c r="BU47" s="108"/>
      <c r="BV47" s="108"/>
      <c r="BY47" s="2"/>
      <c r="BZ47" s="95"/>
    </row>
    <row r="48" spans="2:78" ht="9" customHeight="1">
      <c r="B48" s="49" t="s">
        <v>240</v>
      </c>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49"/>
      <c r="AL48" s="49"/>
      <c r="AM48" s="48"/>
      <c r="AN48" s="14"/>
      <c r="AO48" s="14"/>
      <c r="AP48" s="14"/>
      <c r="AQ48" s="12"/>
      <c r="AR48" s="2"/>
      <c r="AS48" s="2"/>
      <c r="AT48" s="2"/>
      <c r="AU48" s="2"/>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Y48" s="2"/>
      <c r="BZ48" s="95"/>
    </row>
    <row r="49" spans="2:80" ht="9" customHeight="1">
      <c r="B49" s="49" t="s">
        <v>241</v>
      </c>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49"/>
      <c r="AL49" s="49"/>
      <c r="AM49" s="48"/>
      <c r="AN49" s="14"/>
      <c r="AO49" s="14"/>
      <c r="AP49" s="14"/>
      <c r="AQ49" s="12"/>
      <c r="AR49" s="2"/>
      <c r="AS49" s="2"/>
      <c r="AT49" s="2"/>
      <c r="AU49" s="2"/>
      <c r="AV49" s="107" t="s">
        <v>115</v>
      </c>
      <c r="AW49" s="107"/>
      <c r="AX49" s="107"/>
      <c r="AY49" s="107"/>
      <c r="AZ49" s="107"/>
      <c r="BA49" s="107"/>
      <c r="BB49" s="107"/>
      <c r="BC49" s="107"/>
      <c r="BD49" s="108" t="s">
        <v>116</v>
      </c>
      <c r="BE49" s="108"/>
      <c r="BF49" s="108"/>
      <c r="BG49" s="108"/>
      <c r="BH49" s="108"/>
      <c r="BI49" s="108"/>
      <c r="BJ49" s="108"/>
      <c r="BK49" s="108"/>
      <c r="BL49" s="108"/>
      <c r="BM49" s="108"/>
      <c r="BN49" s="108"/>
      <c r="BO49" s="108"/>
      <c r="BP49" s="2"/>
      <c r="BQ49" s="2"/>
      <c r="BR49" s="2"/>
      <c r="BS49" s="2"/>
      <c r="BT49" s="2"/>
      <c r="BU49" s="100"/>
      <c r="BY49" s="2"/>
      <c r="BZ49" s="95"/>
    </row>
    <row r="50" spans="2:80" ht="9" customHeight="1">
      <c r="B50" s="49" t="s">
        <v>242</v>
      </c>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49"/>
      <c r="AL50" s="49"/>
      <c r="AM50" s="48"/>
      <c r="AN50" s="14"/>
      <c r="AO50" s="14"/>
      <c r="AP50" s="14"/>
      <c r="AQ50" s="12"/>
      <c r="AR50" s="2"/>
      <c r="AS50" s="2"/>
      <c r="AT50" s="2"/>
      <c r="AU50" s="2"/>
      <c r="AV50" s="107"/>
      <c r="AW50" s="107"/>
      <c r="AX50" s="107"/>
      <c r="AY50" s="107"/>
      <c r="AZ50" s="107"/>
      <c r="BA50" s="107"/>
      <c r="BB50" s="107"/>
      <c r="BC50" s="107"/>
      <c r="BD50" s="108"/>
      <c r="BE50" s="108"/>
      <c r="BF50" s="108"/>
      <c r="BG50" s="108"/>
      <c r="BH50" s="108"/>
      <c r="BI50" s="108"/>
      <c r="BJ50" s="108"/>
      <c r="BK50" s="108"/>
      <c r="BL50" s="108"/>
      <c r="BM50" s="108"/>
      <c r="BN50" s="108"/>
      <c r="BO50" s="108"/>
      <c r="BP50" s="2"/>
      <c r="BQ50" s="2"/>
      <c r="BR50" s="2"/>
      <c r="BS50" s="2"/>
      <c r="BT50" s="2"/>
      <c r="BU50" s="100"/>
      <c r="BY50" s="2"/>
      <c r="BZ50" s="95"/>
    </row>
    <row r="51" spans="2:80" ht="9" customHeight="1">
      <c r="B51" s="49" t="s">
        <v>243</v>
      </c>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49"/>
      <c r="AL51" s="49"/>
      <c r="AM51" s="48"/>
      <c r="AN51" s="14"/>
      <c r="AO51" s="14"/>
      <c r="AP51" s="14"/>
      <c r="AQ51" s="13"/>
      <c r="AR51" s="106" t="s">
        <v>81</v>
      </c>
      <c r="AS51" s="106"/>
      <c r="AT51" s="106"/>
      <c r="AU51" s="106"/>
      <c r="AV51" s="107" t="s">
        <v>304</v>
      </c>
      <c r="AW51" s="107"/>
      <c r="AX51" s="107"/>
      <c r="AY51" s="107"/>
      <c r="AZ51" s="107"/>
      <c r="BA51" s="2"/>
      <c r="BB51" s="2"/>
      <c r="BC51" s="2"/>
      <c r="BD51" s="2"/>
      <c r="BE51" s="2"/>
      <c r="BF51" s="2"/>
      <c r="BG51" s="2"/>
      <c r="BH51" s="2"/>
      <c r="BI51" s="2"/>
      <c r="BJ51" s="2"/>
      <c r="BK51" s="2"/>
      <c r="BL51" s="2"/>
      <c r="BM51" s="2"/>
      <c r="BN51" s="2"/>
      <c r="BO51" s="2"/>
      <c r="BP51" s="2"/>
      <c r="BQ51" s="2"/>
      <c r="BR51" s="2"/>
      <c r="BS51" s="2"/>
      <c r="BT51" s="2"/>
      <c r="BU51" s="100"/>
      <c r="BY51" s="2"/>
      <c r="BZ51" s="95"/>
    </row>
    <row r="52" spans="2:80" ht="9" customHeight="1">
      <c r="B52" s="49" t="s">
        <v>244</v>
      </c>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49"/>
      <c r="AL52" s="49"/>
      <c r="AM52" s="48"/>
      <c r="AN52" s="14"/>
      <c r="AO52" s="14"/>
      <c r="AP52" s="14"/>
      <c r="AQ52" s="15"/>
      <c r="AR52" s="106"/>
      <c r="AS52" s="106"/>
      <c r="AT52" s="106"/>
      <c r="AU52" s="106"/>
      <c r="AV52" s="107"/>
      <c r="AW52" s="107"/>
      <c r="AX52" s="107"/>
      <c r="AY52" s="107"/>
      <c r="AZ52" s="107"/>
      <c r="BA52" s="2"/>
      <c r="BB52" s="2"/>
      <c r="BC52" s="2"/>
      <c r="BD52" s="2"/>
      <c r="BE52" s="2"/>
      <c r="BF52" s="2"/>
      <c r="BG52" s="2"/>
      <c r="BH52" s="2"/>
      <c r="BI52" s="2"/>
      <c r="BJ52" s="2"/>
      <c r="BK52" s="2"/>
      <c r="BL52" s="2"/>
      <c r="BM52" s="2"/>
      <c r="BN52" s="2"/>
      <c r="BO52" s="2"/>
      <c r="BP52" s="2"/>
      <c r="BQ52" s="2"/>
      <c r="BR52" s="2"/>
      <c r="BS52" s="2"/>
      <c r="BT52" s="2"/>
      <c r="BU52" s="100"/>
      <c r="BY52" s="2"/>
      <c r="BZ52" s="95"/>
    </row>
    <row r="53" spans="2:80" ht="9" customHeight="1">
      <c r="B53" s="49" t="s">
        <v>245</v>
      </c>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49"/>
      <c r="AL53" s="49"/>
      <c r="AM53" s="48"/>
      <c r="AN53" s="14"/>
      <c r="AO53" s="14"/>
      <c r="AP53" s="14"/>
      <c r="AQ53" s="2"/>
      <c r="AR53" s="41"/>
      <c r="AS53" s="41"/>
      <c r="AT53" s="41"/>
      <c r="AU53" s="41"/>
      <c r="AV53" s="40"/>
      <c r="AW53" s="40"/>
      <c r="AX53" s="40"/>
      <c r="AY53" s="40"/>
      <c r="AZ53" s="40"/>
      <c r="BA53" s="2"/>
      <c r="BB53" s="2"/>
      <c r="BC53" s="2"/>
      <c r="BD53" s="2"/>
      <c r="BE53" s="2"/>
      <c r="BF53" s="2"/>
      <c r="BG53" s="2"/>
      <c r="BH53" s="2"/>
      <c r="BI53" s="2"/>
      <c r="BJ53" s="2"/>
      <c r="BK53" s="2"/>
      <c r="BL53" s="2"/>
      <c r="BM53" s="2"/>
      <c r="BN53" s="2"/>
      <c r="BO53" s="2"/>
      <c r="BP53" s="2"/>
      <c r="BQ53" s="2"/>
      <c r="BR53" s="2"/>
      <c r="BS53" s="2"/>
      <c r="BT53" s="2"/>
      <c r="BU53" s="100"/>
      <c r="BY53" s="2"/>
      <c r="BZ53" s="95"/>
    </row>
    <row r="54" spans="2:80" ht="9" customHeight="1">
      <c r="B54" s="49" t="s">
        <v>234</v>
      </c>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49"/>
      <c r="AL54" s="49"/>
      <c r="AM54" s="48"/>
      <c r="AN54" s="14"/>
      <c r="AO54" s="14"/>
      <c r="AP54" s="14"/>
      <c r="AQ54" s="2"/>
      <c r="AR54" s="41"/>
      <c r="AS54" s="41"/>
      <c r="AT54" s="41"/>
      <c r="AU54" s="41"/>
      <c r="AV54" s="40"/>
      <c r="AW54" s="40"/>
      <c r="AX54" s="40"/>
      <c r="AY54" s="40"/>
      <c r="AZ54" s="40"/>
      <c r="BA54" s="2"/>
      <c r="BB54" s="2"/>
      <c r="BC54" s="2"/>
      <c r="BD54" s="2"/>
      <c r="BE54" s="2"/>
      <c r="BF54" s="2"/>
      <c r="BG54" s="2"/>
      <c r="BH54" s="2"/>
      <c r="BI54" s="2"/>
      <c r="BJ54" s="2"/>
      <c r="BK54" s="2"/>
      <c r="BL54" s="2"/>
      <c r="BM54" s="2"/>
      <c r="BN54" s="2"/>
      <c r="BO54" s="2"/>
      <c r="BP54" s="2"/>
      <c r="BQ54" s="2"/>
      <c r="BR54" s="2"/>
      <c r="BS54" s="2"/>
      <c r="BT54" s="2"/>
      <c r="BU54" s="100"/>
      <c r="BY54" s="2"/>
      <c r="BZ54" s="95"/>
    </row>
    <row r="55" spans="2:80" ht="9" customHeight="1">
      <c r="B55" s="49" t="s">
        <v>235</v>
      </c>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49"/>
      <c r="AL55" s="49"/>
      <c r="AM55" s="48"/>
      <c r="AN55" s="14"/>
      <c r="AO55" s="14"/>
      <c r="AP55" s="14"/>
      <c r="AQ55" s="3"/>
      <c r="AR55" s="106" t="s">
        <v>75</v>
      </c>
      <c r="AS55" s="106"/>
      <c r="AT55" s="106"/>
      <c r="AU55" s="104" t="s">
        <v>155</v>
      </c>
      <c r="AV55" s="104"/>
      <c r="AW55" s="104"/>
      <c r="AX55" s="104"/>
      <c r="AY55" s="104"/>
      <c r="AZ55" s="104"/>
      <c r="BA55" s="104"/>
      <c r="BB55" s="104"/>
      <c r="BC55" s="104"/>
      <c r="BD55" s="104"/>
      <c r="BE55" s="104"/>
      <c r="BF55" s="104"/>
      <c r="BG55" s="104"/>
      <c r="BH55" s="105"/>
      <c r="BI55" s="105"/>
      <c r="BJ55" s="18"/>
      <c r="BK55" s="18"/>
      <c r="BL55" s="18"/>
      <c r="BM55" s="18"/>
      <c r="BN55" s="2"/>
      <c r="BO55" s="2"/>
      <c r="BP55" s="2"/>
      <c r="BQ55" s="2"/>
      <c r="BR55" s="2"/>
      <c r="BS55" s="2"/>
      <c r="BT55" s="2"/>
      <c r="BU55" s="100"/>
      <c r="BY55" s="2"/>
      <c r="BZ55" s="95"/>
    </row>
    <row r="56" spans="2:80" ht="9" customHeight="1">
      <c r="B56" s="49" t="s">
        <v>246</v>
      </c>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49"/>
      <c r="AL56" s="49"/>
      <c r="AM56" s="48"/>
      <c r="AN56" s="14"/>
      <c r="AO56" s="14"/>
      <c r="AP56" s="14"/>
      <c r="AQ56" s="11"/>
      <c r="AR56" s="106"/>
      <c r="AS56" s="106"/>
      <c r="AT56" s="106"/>
      <c r="AU56" s="104"/>
      <c r="AV56" s="104"/>
      <c r="AW56" s="104"/>
      <c r="AX56" s="104"/>
      <c r="AY56" s="104"/>
      <c r="AZ56" s="104"/>
      <c r="BA56" s="104"/>
      <c r="BB56" s="104"/>
      <c r="BC56" s="104"/>
      <c r="BD56" s="104"/>
      <c r="BE56" s="104"/>
      <c r="BF56" s="104"/>
      <c r="BG56" s="104"/>
      <c r="BH56" s="105"/>
      <c r="BI56" s="105"/>
      <c r="BJ56" s="18"/>
      <c r="BK56" s="18"/>
      <c r="BL56" s="18"/>
      <c r="BM56" s="18"/>
      <c r="BN56" s="2"/>
      <c r="BO56" s="2"/>
      <c r="BP56" s="2"/>
      <c r="BQ56" s="2"/>
      <c r="BR56" s="2"/>
      <c r="BS56" s="2"/>
      <c r="BT56" s="2"/>
      <c r="BU56" s="100"/>
      <c r="BY56" s="2"/>
      <c r="BZ56" s="95"/>
    </row>
    <row r="57" spans="2:80" ht="9" customHeight="1">
      <c r="B57" s="49" t="s">
        <v>247</v>
      </c>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49"/>
      <c r="AL57" s="49"/>
      <c r="AM57" s="48"/>
      <c r="AN57" s="14"/>
      <c r="AO57" s="14"/>
      <c r="AP57" s="14"/>
      <c r="AQ57" s="12"/>
      <c r="AR57" s="106" t="s">
        <v>76</v>
      </c>
      <c r="AS57" s="106"/>
      <c r="AT57" s="106"/>
      <c r="AU57" s="104" t="s">
        <v>164</v>
      </c>
      <c r="AV57" s="104"/>
      <c r="AW57" s="104"/>
      <c r="AX57" s="104"/>
      <c r="AY57" s="104"/>
      <c r="AZ57" s="104"/>
      <c r="BA57" s="104"/>
      <c r="BB57" s="104"/>
      <c r="BC57" s="104"/>
      <c r="BD57" s="104"/>
      <c r="BE57" s="104"/>
      <c r="BF57" s="104"/>
      <c r="BG57" s="104"/>
      <c r="BH57" s="18"/>
      <c r="BI57" s="18"/>
      <c r="BJ57" s="18"/>
      <c r="BK57" s="18"/>
      <c r="BL57" s="18"/>
      <c r="BM57" s="18"/>
      <c r="BN57" s="2"/>
      <c r="BO57" s="2"/>
      <c r="BP57" s="2"/>
      <c r="BQ57" s="2"/>
      <c r="BR57" s="2"/>
      <c r="BS57" s="2"/>
      <c r="BT57" s="2"/>
      <c r="BU57" s="100"/>
      <c r="BY57" s="2"/>
      <c r="BZ57" s="95"/>
    </row>
    <row r="58" spans="2:80" ht="9" customHeight="1">
      <c r="B58" s="49" t="s">
        <v>133</v>
      </c>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49"/>
      <c r="AL58" s="49"/>
      <c r="AM58" s="48"/>
      <c r="AN58" s="14"/>
      <c r="AO58" s="14"/>
      <c r="AP58" s="14"/>
      <c r="AQ58" s="12"/>
      <c r="AR58" s="106"/>
      <c r="AS58" s="106"/>
      <c r="AT58" s="106"/>
      <c r="AU58" s="104"/>
      <c r="AV58" s="104"/>
      <c r="AW58" s="104"/>
      <c r="AX58" s="104"/>
      <c r="AY58" s="104"/>
      <c r="AZ58" s="104"/>
      <c r="BA58" s="104"/>
      <c r="BB58" s="104"/>
      <c r="BC58" s="104"/>
      <c r="BD58" s="104"/>
      <c r="BE58" s="104"/>
      <c r="BF58" s="104"/>
      <c r="BG58" s="104"/>
      <c r="BH58" s="18"/>
      <c r="BI58" s="18"/>
      <c r="BJ58" s="18"/>
      <c r="BK58" s="18"/>
      <c r="BL58" s="18"/>
      <c r="BM58" s="18"/>
      <c r="BN58" s="2"/>
      <c r="BO58" s="2"/>
      <c r="BP58" s="2"/>
      <c r="BQ58" s="2"/>
      <c r="BR58" s="2"/>
      <c r="BS58" s="2"/>
      <c r="BT58" s="2"/>
      <c r="BU58" s="100"/>
      <c r="BY58" s="2"/>
      <c r="BZ58" s="95"/>
    </row>
    <row r="59" spans="2:80" ht="9" customHeight="1">
      <c r="B59" s="49" t="s">
        <v>248</v>
      </c>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102" t="s">
        <v>294</v>
      </c>
      <c r="AL59" s="102"/>
      <c r="AM59" s="102"/>
      <c r="AN59" s="102"/>
      <c r="AO59" s="102"/>
      <c r="AP59" s="92"/>
      <c r="AQ59" s="12"/>
      <c r="AR59" s="106" t="s">
        <v>77</v>
      </c>
      <c r="AS59" s="106"/>
      <c r="AT59" s="106"/>
      <c r="AU59" s="104" t="s">
        <v>156</v>
      </c>
      <c r="AV59" s="104"/>
      <c r="AW59" s="104"/>
      <c r="AX59" s="104"/>
      <c r="AY59" s="104"/>
      <c r="AZ59" s="104"/>
      <c r="BA59" s="104"/>
      <c r="BB59" s="104"/>
      <c r="BC59" s="104"/>
      <c r="BD59" s="104"/>
      <c r="BE59" s="104"/>
      <c r="BF59" s="104"/>
      <c r="BG59" s="104"/>
      <c r="BH59" s="103" t="s">
        <v>84</v>
      </c>
      <c r="BI59" s="103"/>
      <c r="BJ59" s="103"/>
      <c r="BK59" s="103"/>
      <c r="BL59" s="103"/>
      <c r="BM59" s="103"/>
      <c r="BN59" s="2"/>
      <c r="BO59" s="2"/>
      <c r="BP59" s="2"/>
      <c r="BQ59" s="2"/>
      <c r="BR59" s="2"/>
      <c r="BS59" s="2"/>
      <c r="BT59" s="103" t="s">
        <v>85</v>
      </c>
      <c r="BU59" s="103"/>
      <c r="BY59" s="103" t="s">
        <v>85</v>
      </c>
      <c r="BZ59" s="103"/>
    </row>
    <row r="60" spans="2:80" ht="9" customHeight="1">
      <c r="B60" s="49" t="s">
        <v>249</v>
      </c>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102"/>
      <c r="AL60" s="102"/>
      <c r="AM60" s="102"/>
      <c r="AN60" s="102"/>
      <c r="AO60" s="102"/>
      <c r="AP60" s="92"/>
      <c r="AQ60" s="12"/>
      <c r="AR60" s="106"/>
      <c r="AS60" s="106"/>
      <c r="AT60" s="106"/>
      <c r="AU60" s="104"/>
      <c r="AV60" s="104"/>
      <c r="AW60" s="104"/>
      <c r="AX60" s="104"/>
      <c r="AY60" s="104"/>
      <c r="AZ60" s="104"/>
      <c r="BA60" s="104"/>
      <c r="BB60" s="104"/>
      <c r="BC60" s="104"/>
      <c r="BD60" s="104"/>
      <c r="BE60" s="104"/>
      <c r="BF60" s="104"/>
      <c r="BG60" s="104"/>
      <c r="BH60" s="103"/>
      <c r="BI60" s="103"/>
      <c r="BJ60" s="103"/>
      <c r="BK60" s="103"/>
      <c r="BL60" s="103"/>
      <c r="BM60" s="103"/>
      <c r="BN60" s="2"/>
      <c r="BO60" s="2"/>
      <c r="BP60" s="2"/>
      <c r="BQ60" s="2"/>
      <c r="BR60" s="2"/>
      <c r="BS60" s="2"/>
      <c r="BT60" s="103"/>
      <c r="BU60" s="103"/>
      <c r="BY60" s="103"/>
      <c r="BZ60" s="103"/>
    </row>
    <row r="61" spans="2:80" ht="9" customHeight="1">
      <c r="B61" s="49" t="s">
        <v>250</v>
      </c>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102"/>
      <c r="AL61" s="102"/>
      <c r="AM61" s="102"/>
      <c r="AN61" s="102"/>
      <c r="AO61" s="102"/>
      <c r="AP61" s="92"/>
      <c r="AQ61" s="12"/>
      <c r="AR61" s="106" t="s">
        <v>78</v>
      </c>
      <c r="AS61" s="106"/>
      <c r="AT61" s="106"/>
      <c r="AU61" s="106"/>
      <c r="AV61" s="107" t="s">
        <v>162</v>
      </c>
      <c r="AW61" s="107"/>
      <c r="AX61" s="107"/>
      <c r="AY61" s="107"/>
      <c r="AZ61" s="107"/>
      <c r="BA61" s="107"/>
      <c r="BB61" s="107"/>
      <c r="BC61" s="107"/>
      <c r="BD61" s="107"/>
      <c r="BE61" s="2"/>
      <c r="BF61" s="107" t="s">
        <v>159</v>
      </c>
      <c r="BG61" s="107"/>
      <c r="BH61" s="107"/>
      <c r="BI61" s="107"/>
      <c r="BJ61" s="107"/>
      <c r="BK61" s="107"/>
      <c r="BL61" s="107"/>
      <c r="BM61" s="107"/>
      <c r="BN61" s="107"/>
      <c r="BO61" s="107"/>
      <c r="BP61" s="107"/>
      <c r="BQ61" s="107"/>
      <c r="BR61" s="1"/>
      <c r="BS61" s="2"/>
      <c r="BT61" s="2"/>
      <c r="CB61" s="46"/>
    </row>
    <row r="62" spans="2:80" ht="9" customHeight="1">
      <c r="B62" s="49" t="s">
        <v>251</v>
      </c>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102"/>
      <c r="AL62" s="102"/>
      <c r="AM62" s="102"/>
      <c r="AN62" s="102"/>
      <c r="AO62" s="102"/>
      <c r="AP62" s="92"/>
      <c r="AQ62" s="12"/>
      <c r="AR62" s="106"/>
      <c r="AS62" s="106"/>
      <c r="AT62" s="106"/>
      <c r="AU62" s="106"/>
      <c r="AV62" s="127"/>
      <c r="AW62" s="127"/>
      <c r="AX62" s="127"/>
      <c r="AY62" s="127"/>
      <c r="AZ62" s="127"/>
      <c r="BA62" s="127"/>
      <c r="BB62" s="127"/>
      <c r="BC62" s="127"/>
      <c r="BD62" s="127"/>
      <c r="BE62" s="2"/>
      <c r="BF62" s="107"/>
      <c r="BG62" s="107"/>
      <c r="BH62" s="107"/>
      <c r="BI62" s="107"/>
      <c r="BJ62" s="107"/>
      <c r="BK62" s="107"/>
      <c r="BL62" s="107"/>
      <c r="BM62" s="107"/>
      <c r="BN62" s="107"/>
      <c r="BO62" s="107"/>
      <c r="BP62" s="107"/>
      <c r="BQ62" s="107"/>
      <c r="BR62" s="1"/>
      <c r="BS62" s="2"/>
      <c r="BT62" s="2"/>
      <c r="CB62" s="46"/>
    </row>
    <row r="63" spans="2:80" ht="9" customHeight="1">
      <c r="B63" s="49" t="s">
        <v>252</v>
      </c>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49"/>
      <c r="AL63" s="49"/>
      <c r="AM63" s="48"/>
      <c r="AN63" s="14"/>
      <c r="AO63" s="14"/>
      <c r="AP63" s="14"/>
      <c r="AQ63" s="12"/>
      <c r="AR63" s="106" t="s">
        <v>82</v>
      </c>
      <c r="AS63" s="106"/>
      <c r="AT63" s="106"/>
      <c r="AU63" s="106"/>
      <c r="AV63" s="128" t="s">
        <v>86</v>
      </c>
      <c r="AW63" s="128"/>
      <c r="AX63" s="128"/>
      <c r="AY63" s="128"/>
      <c r="AZ63" s="128"/>
      <c r="BA63" s="128"/>
      <c r="BB63" s="128"/>
      <c r="BC63" s="128"/>
      <c r="BD63" s="128"/>
      <c r="BE63" s="2"/>
      <c r="BR63" s="1"/>
      <c r="BS63" s="2"/>
      <c r="BT63" s="2"/>
      <c r="CB63" s="46"/>
    </row>
    <row r="64" spans="2:80" ht="9" customHeight="1">
      <c r="B64" s="49" t="s">
        <v>134</v>
      </c>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49"/>
      <c r="AL64" s="49"/>
      <c r="AM64" s="48"/>
      <c r="AN64" s="14"/>
      <c r="AO64" s="14"/>
      <c r="AP64" s="14"/>
      <c r="AQ64" s="12"/>
      <c r="AR64" s="106"/>
      <c r="AS64" s="106"/>
      <c r="AT64" s="106"/>
      <c r="AU64" s="106"/>
      <c r="AV64" s="105"/>
      <c r="AW64" s="105"/>
      <c r="AX64" s="105"/>
      <c r="AY64" s="105"/>
      <c r="AZ64" s="105"/>
      <c r="BA64" s="105"/>
      <c r="BB64" s="105"/>
      <c r="BC64" s="105"/>
      <c r="BD64" s="105"/>
      <c r="BE64" s="2"/>
      <c r="BR64" s="1"/>
      <c r="BS64" s="2"/>
      <c r="BT64" s="2"/>
      <c r="CB64" s="46"/>
    </row>
    <row r="65" spans="2:80" ht="9" customHeight="1">
      <c r="B65" s="49" t="s">
        <v>253</v>
      </c>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49"/>
      <c r="AL65" s="49"/>
      <c r="AM65" s="48"/>
      <c r="AN65" s="14"/>
      <c r="AO65" s="14"/>
      <c r="AP65" s="14"/>
      <c r="AQ65" s="12"/>
      <c r="AR65" s="106" t="s">
        <v>79</v>
      </c>
      <c r="AS65" s="106"/>
      <c r="AT65" s="106"/>
      <c r="AU65" s="106"/>
      <c r="AV65" s="106" t="s">
        <v>80</v>
      </c>
      <c r="AW65" s="106"/>
      <c r="AX65" s="106"/>
      <c r="AY65" s="106"/>
      <c r="AZ65" s="106"/>
      <c r="BA65" s="108" t="s">
        <v>163</v>
      </c>
      <c r="BB65" s="108"/>
      <c r="BC65" s="108"/>
      <c r="BD65" s="108"/>
      <c r="BE65" s="108"/>
      <c r="BF65" s="108"/>
      <c r="BG65" s="108"/>
      <c r="BH65" s="108"/>
      <c r="BI65" s="108"/>
      <c r="BJ65" s="108"/>
      <c r="BK65" s="108"/>
      <c r="BL65" s="108"/>
      <c r="BM65" s="108"/>
      <c r="BN65" s="108"/>
      <c r="BO65" s="108"/>
      <c r="BP65" s="108"/>
      <c r="BQ65" s="108"/>
      <c r="BR65" s="108"/>
      <c r="BS65" s="108"/>
      <c r="BT65" s="108"/>
      <c r="BU65" s="108"/>
      <c r="BV65" s="108"/>
      <c r="BW65" s="108"/>
      <c r="BX65" s="108"/>
      <c r="CB65" s="46"/>
    </row>
    <row r="66" spans="2:80" ht="9" customHeight="1">
      <c r="B66" s="49" t="s">
        <v>254</v>
      </c>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49"/>
      <c r="AL66" s="49"/>
      <c r="AM66" s="48"/>
      <c r="AN66" s="14"/>
      <c r="AO66" s="14"/>
      <c r="AP66" s="14"/>
      <c r="AQ66" s="12"/>
      <c r="AR66" s="106"/>
      <c r="AS66" s="106"/>
      <c r="AT66" s="106"/>
      <c r="AU66" s="106"/>
      <c r="AV66" s="106"/>
      <c r="AW66" s="106"/>
      <c r="AX66" s="106"/>
      <c r="AY66" s="106"/>
      <c r="AZ66" s="106"/>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CB66" s="46"/>
    </row>
    <row r="67" spans="2:80" ht="9" customHeight="1">
      <c r="B67" s="49" t="s">
        <v>255</v>
      </c>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49"/>
      <c r="AL67" s="49"/>
      <c r="AM67" s="48"/>
      <c r="AN67" s="14"/>
      <c r="AO67" s="14"/>
      <c r="AP67" s="14"/>
      <c r="AQ67" s="12"/>
      <c r="AR67" s="2"/>
      <c r="AS67" s="2"/>
      <c r="AT67" s="2"/>
      <c r="AU67" s="2"/>
      <c r="BA67" s="108" t="s">
        <v>298</v>
      </c>
      <c r="BB67" s="108"/>
      <c r="BC67" s="108"/>
      <c r="BD67" s="108"/>
      <c r="BE67" s="108"/>
      <c r="BF67" s="108"/>
      <c r="BG67" s="108"/>
      <c r="BH67" s="108"/>
      <c r="BI67" s="108"/>
      <c r="BJ67" s="108"/>
      <c r="BK67" s="108"/>
      <c r="BL67" s="108"/>
      <c r="BM67" s="108"/>
      <c r="BN67" s="108"/>
      <c r="BO67" s="108"/>
      <c r="BP67" s="108"/>
      <c r="BQ67" s="108"/>
      <c r="BR67" s="108"/>
      <c r="BS67" s="108"/>
      <c r="BT67" s="108"/>
      <c r="BU67" s="108"/>
      <c r="BV67" s="108"/>
      <c r="CB67" s="46"/>
    </row>
    <row r="68" spans="2:80" ht="9" customHeight="1">
      <c r="B68" s="49" t="s">
        <v>256</v>
      </c>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49"/>
      <c r="AL68" s="49"/>
      <c r="AM68" s="48"/>
      <c r="AN68" s="14"/>
      <c r="AO68" s="14"/>
      <c r="AP68" s="14"/>
      <c r="AQ68" s="12"/>
      <c r="AR68" s="2"/>
      <c r="AS68" s="2"/>
      <c r="AT68" s="2"/>
      <c r="AU68" s="2"/>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c r="CB68" s="46"/>
    </row>
    <row r="69" spans="2:80" ht="9" customHeight="1">
      <c r="B69" s="49" t="s">
        <v>257</v>
      </c>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49"/>
      <c r="AL69" s="49"/>
      <c r="AM69" s="48"/>
      <c r="AN69" s="14"/>
      <c r="AO69" s="14"/>
      <c r="AP69" s="14"/>
      <c r="AQ69" s="12"/>
      <c r="AR69" s="2"/>
      <c r="AS69" s="2"/>
      <c r="AT69" s="2"/>
      <c r="AU69" s="2"/>
      <c r="BA69" s="108" t="s">
        <v>295</v>
      </c>
      <c r="BB69" s="108"/>
      <c r="BC69" s="108"/>
      <c r="BD69" s="108"/>
      <c r="BE69" s="108"/>
      <c r="BF69" s="108"/>
      <c r="BG69" s="108"/>
      <c r="BH69" s="108"/>
      <c r="BI69" s="108"/>
      <c r="BJ69" s="108"/>
      <c r="BK69" s="108"/>
      <c r="BL69" s="108"/>
      <c r="BM69" s="108"/>
      <c r="BN69" s="108"/>
      <c r="BO69" s="108"/>
      <c r="BP69" s="108"/>
      <c r="BQ69" s="108"/>
      <c r="BR69" s="108"/>
      <c r="BS69" s="108"/>
      <c r="BT69" s="108"/>
      <c r="BU69" s="108"/>
      <c r="BV69" s="108"/>
      <c r="CB69" s="46"/>
    </row>
    <row r="70" spans="2:80" ht="9" customHeight="1">
      <c r="B70" s="49" t="s">
        <v>258</v>
      </c>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49"/>
      <c r="AL70" s="49"/>
      <c r="AM70" s="48"/>
      <c r="AN70" s="14"/>
      <c r="AO70" s="14"/>
      <c r="AP70" s="14"/>
      <c r="AQ70" s="12"/>
      <c r="AR70" s="2"/>
      <c r="AS70" s="2"/>
      <c r="AT70" s="2"/>
      <c r="AU70" s="2"/>
      <c r="BA70" s="108"/>
      <c r="BB70" s="108"/>
      <c r="BC70" s="108"/>
      <c r="BD70" s="108"/>
      <c r="BE70" s="108"/>
      <c r="BF70" s="108"/>
      <c r="BG70" s="108"/>
      <c r="BH70" s="108"/>
      <c r="BI70" s="108"/>
      <c r="BJ70" s="108"/>
      <c r="BK70" s="108"/>
      <c r="BL70" s="108"/>
      <c r="BM70" s="108"/>
      <c r="BN70" s="108"/>
      <c r="BO70" s="108"/>
      <c r="BP70" s="108"/>
      <c r="BQ70" s="108"/>
      <c r="BR70" s="108"/>
      <c r="BS70" s="108"/>
      <c r="BT70" s="108"/>
      <c r="BU70" s="108"/>
      <c r="BV70" s="108"/>
      <c r="CB70" s="46"/>
    </row>
    <row r="71" spans="2:80" ht="9" customHeight="1">
      <c r="B71" s="49" t="s">
        <v>135</v>
      </c>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49"/>
      <c r="AL71" s="49"/>
      <c r="AM71" s="48"/>
      <c r="AN71" s="14"/>
      <c r="AO71" s="14"/>
      <c r="AP71" s="14"/>
      <c r="AQ71" s="12"/>
      <c r="AR71" s="2"/>
      <c r="AS71" s="2"/>
      <c r="AT71" s="2"/>
      <c r="AU71" s="2"/>
      <c r="BA71" s="108" t="s">
        <v>297</v>
      </c>
      <c r="BB71" s="108"/>
      <c r="BC71" s="108"/>
      <c r="BD71" s="108"/>
      <c r="BE71" s="108"/>
      <c r="BF71" s="108"/>
      <c r="BG71" s="108"/>
      <c r="BH71" s="108"/>
      <c r="BI71" s="108"/>
      <c r="BJ71" s="108"/>
      <c r="BK71" s="108"/>
      <c r="BL71" s="108"/>
      <c r="BM71" s="108"/>
      <c r="BN71" s="108"/>
      <c r="BO71" s="108"/>
      <c r="BP71" s="108"/>
      <c r="BQ71" s="108"/>
      <c r="BR71" s="108"/>
      <c r="BS71" s="108"/>
      <c r="BT71" s="108"/>
      <c r="BU71" s="108"/>
      <c r="BV71" s="108"/>
      <c r="CB71" s="46"/>
    </row>
    <row r="72" spans="2:80" ht="9" customHeight="1">
      <c r="B72" s="49" t="s">
        <v>259</v>
      </c>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49"/>
      <c r="AL72" s="49"/>
      <c r="AM72" s="48"/>
      <c r="AN72" s="14"/>
      <c r="AO72" s="14"/>
      <c r="AP72" s="14"/>
      <c r="AQ72" s="12"/>
      <c r="AR72" s="2"/>
      <c r="AS72" s="2"/>
      <c r="AT72" s="2"/>
      <c r="AU72" s="2"/>
      <c r="BA72" s="108"/>
      <c r="BB72" s="108"/>
      <c r="BC72" s="108"/>
      <c r="BD72" s="108"/>
      <c r="BE72" s="108"/>
      <c r="BF72" s="108"/>
      <c r="BG72" s="108"/>
      <c r="BH72" s="108"/>
      <c r="BI72" s="108"/>
      <c r="BJ72" s="108"/>
      <c r="BK72" s="108"/>
      <c r="BL72" s="108"/>
      <c r="BM72" s="108"/>
      <c r="BN72" s="108"/>
      <c r="BO72" s="108"/>
      <c r="BP72" s="108"/>
      <c r="BQ72" s="108"/>
      <c r="BR72" s="108"/>
      <c r="BS72" s="108"/>
      <c r="BT72" s="108"/>
      <c r="BU72" s="108"/>
      <c r="BV72" s="108"/>
      <c r="BW72" s="4"/>
      <c r="BX72" s="4"/>
      <c r="BY72" s="4"/>
      <c r="BZ72" s="4"/>
      <c r="CA72" s="4"/>
      <c r="CB72" s="46"/>
    </row>
    <row r="73" spans="2:80" ht="9" customHeight="1">
      <c r="B73" s="49" t="s">
        <v>260</v>
      </c>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49"/>
      <c r="AL73" s="49"/>
      <c r="AM73" s="48"/>
      <c r="AN73" s="14"/>
      <c r="AO73" s="14"/>
      <c r="AP73" s="14"/>
      <c r="AQ73" s="12"/>
      <c r="AR73" s="2"/>
      <c r="AS73" s="2"/>
      <c r="AT73" s="2"/>
      <c r="AU73" s="2"/>
      <c r="AV73" s="107" t="s">
        <v>115</v>
      </c>
      <c r="AW73" s="107"/>
      <c r="AX73" s="107"/>
      <c r="AY73" s="107"/>
      <c r="AZ73" s="107"/>
      <c r="BA73" s="107"/>
      <c r="BB73" s="107"/>
      <c r="BC73" s="107"/>
      <c r="BD73" s="108" t="s">
        <v>116</v>
      </c>
      <c r="BE73" s="108"/>
      <c r="BF73" s="108"/>
      <c r="BG73" s="108"/>
      <c r="BH73" s="108"/>
      <c r="BI73" s="108"/>
      <c r="BJ73" s="108"/>
      <c r="BK73" s="108"/>
      <c r="BL73" s="108"/>
      <c r="BM73" s="108"/>
      <c r="BN73" s="108"/>
      <c r="BO73" s="108"/>
      <c r="BP73" s="39"/>
      <c r="BQ73" s="39"/>
      <c r="BR73" s="39"/>
      <c r="BS73" s="39"/>
      <c r="BT73" s="39"/>
      <c r="BU73" s="39"/>
      <c r="BV73" s="39"/>
      <c r="BW73" s="4"/>
      <c r="BX73" s="4"/>
      <c r="BY73" s="4"/>
      <c r="BZ73" s="4"/>
      <c r="CA73" s="4"/>
      <c r="CB73" s="46"/>
    </row>
    <row r="74" spans="2:80" ht="9" customHeight="1">
      <c r="B74" s="49" t="s">
        <v>261</v>
      </c>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49"/>
      <c r="AL74" s="49"/>
      <c r="AM74" s="48"/>
      <c r="AN74" s="14"/>
      <c r="AO74" s="14"/>
      <c r="AP74" s="14"/>
      <c r="AQ74" s="15"/>
      <c r="AR74" s="2"/>
      <c r="AS74" s="2"/>
      <c r="AT74" s="2"/>
      <c r="AU74" s="2"/>
      <c r="AV74" s="107"/>
      <c r="AW74" s="107"/>
      <c r="AX74" s="107"/>
      <c r="AY74" s="107"/>
      <c r="AZ74" s="107"/>
      <c r="BA74" s="107"/>
      <c r="BB74" s="107"/>
      <c r="BC74" s="107"/>
      <c r="BD74" s="108"/>
      <c r="BE74" s="108"/>
      <c r="BF74" s="108"/>
      <c r="BG74" s="108"/>
      <c r="BH74" s="108"/>
      <c r="BI74" s="108"/>
      <c r="BJ74" s="108"/>
      <c r="BK74" s="108"/>
      <c r="BL74" s="108"/>
      <c r="BM74" s="108"/>
      <c r="BN74" s="108"/>
      <c r="BO74" s="108"/>
      <c r="BP74" s="39"/>
      <c r="BQ74" s="39"/>
      <c r="BR74" s="39"/>
      <c r="BS74" s="39"/>
      <c r="BT74" s="39"/>
      <c r="BU74" s="39"/>
      <c r="BV74" s="39"/>
      <c r="BW74" s="4"/>
      <c r="BX74" s="4"/>
      <c r="BY74" s="4"/>
      <c r="BZ74" s="4"/>
      <c r="CA74" s="4"/>
      <c r="CB74" s="46"/>
    </row>
    <row r="75" spans="2:80" ht="9" customHeight="1">
      <c r="B75" s="49" t="s">
        <v>136</v>
      </c>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49"/>
      <c r="AL75" s="49"/>
      <c r="AM75" s="48"/>
      <c r="AN75" s="14"/>
      <c r="AO75" s="14"/>
      <c r="AP75" s="14"/>
      <c r="AQ75" s="2"/>
      <c r="AR75" s="2"/>
      <c r="AS75" s="2"/>
      <c r="AT75" s="2"/>
      <c r="AU75" s="2"/>
      <c r="BA75" s="39"/>
      <c r="BB75" s="39"/>
      <c r="BC75" s="39"/>
      <c r="BD75" s="39"/>
      <c r="BE75" s="39"/>
      <c r="BF75" s="39"/>
      <c r="BG75" s="39"/>
      <c r="BH75" s="39"/>
      <c r="BI75" s="39"/>
      <c r="BJ75" s="39"/>
      <c r="BK75" s="39"/>
      <c r="BL75" s="39"/>
      <c r="BM75" s="39"/>
      <c r="BN75" s="39"/>
      <c r="BO75" s="39"/>
      <c r="BP75" s="39"/>
      <c r="BQ75" s="39"/>
      <c r="BR75" s="39"/>
      <c r="BS75" s="39"/>
      <c r="BT75" s="39"/>
      <c r="BU75" s="39"/>
      <c r="BV75" s="39"/>
      <c r="BW75" s="4"/>
      <c r="BX75" s="4"/>
      <c r="BY75" s="4"/>
      <c r="BZ75" s="4"/>
      <c r="CA75" s="4"/>
      <c r="CB75" s="46"/>
    </row>
    <row r="76" spans="2:80" ht="9" customHeight="1">
      <c r="B76" s="49" t="s">
        <v>262</v>
      </c>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49"/>
      <c r="AL76" s="49"/>
      <c r="AM76" s="48"/>
      <c r="AN76" s="14"/>
      <c r="AO76" s="14"/>
      <c r="AP76" s="14"/>
      <c r="AQ76" s="2"/>
      <c r="AR76" s="2"/>
      <c r="AS76" s="2"/>
      <c r="AT76" s="2"/>
      <c r="AU76" s="2"/>
      <c r="BA76" s="39"/>
      <c r="BB76" s="39"/>
      <c r="BC76" s="39"/>
      <c r="BD76" s="39"/>
      <c r="BE76" s="39"/>
      <c r="BF76" s="39"/>
      <c r="BG76" s="39"/>
      <c r="BH76" s="39"/>
      <c r="BI76" s="39"/>
      <c r="BJ76" s="39"/>
      <c r="BK76" s="39"/>
      <c r="BL76" s="39"/>
      <c r="BM76" s="39"/>
      <c r="BN76" s="39"/>
      <c r="BO76" s="39"/>
      <c r="BP76" s="39"/>
      <c r="BQ76" s="39"/>
      <c r="BR76" s="39"/>
      <c r="BS76" s="39"/>
      <c r="BT76" s="39"/>
      <c r="BU76" s="39"/>
      <c r="BV76" s="39"/>
      <c r="BW76" s="4"/>
      <c r="BX76" s="4"/>
      <c r="BY76" s="4"/>
      <c r="BZ76" s="4"/>
      <c r="CA76" s="4"/>
      <c r="CB76" s="46"/>
    </row>
    <row r="77" spans="2:80" ht="9" customHeight="1">
      <c r="B77" s="49" t="s">
        <v>137</v>
      </c>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49"/>
      <c r="AL77" s="49"/>
      <c r="AM77" s="48"/>
      <c r="AN77" s="48" t="s">
        <v>266</v>
      </c>
      <c r="AO77" s="48"/>
      <c r="AP77" s="48"/>
      <c r="AQ77" s="48"/>
      <c r="AR77" s="48"/>
      <c r="AS77" s="48"/>
      <c r="AT77" s="48"/>
      <c r="AU77" s="48"/>
      <c r="AV77" s="46"/>
      <c r="AW77" s="46"/>
      <c r="AX77" s="46"/>
      <c r="AY77" s="46"/>
      <c r="AZ77" s="46"/>
      <c r="BA77" s="46"/>
      <c r="BB77" s="46"/>
      <c r="BC77" s="46"/>
      <c r="BD77" s="46"/>
      <c r="BE77" s="46"/>
      <c r="BF77" s="46"/>
      <c r="BG77" s="46"/>
      <c r="BH77" s="46"/>
      <c r="BI77" s="46"/>
      <c r="BJ77" s="46"/>
      <c r="BK77" s="46"/>
      <c r="BL77" s="46"/>
      <c r="BM77" s="46"/>
      <c r="BP77" s="2"/>
      <c r="BQ77" s="2"/>
      <c r="BR77" s="2"/>
      <c r="BS77" s="2"/>
      <c r="BT77" s="2"/>
      <c r="BW77" s="4"/>
      <c r="BX77" s="4"/>
      <c r="BY77" s="4"/>
      <c r="BZ77" s="4"/>
      <c r="CA77" s="4"/>
      <c r="CB77" s="46"/>
    </row>
    <row r="78" spans="2:80" ht="9" customHeight="1">
      <c r="B78" s="49" t="s">
        <v>263</v>
      </c>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49"/>
      <c r="AL78" s="49"/>
      <c r="AM78" s="48"/>
      <c r="AN78" s="48" t="s">
        <v>138</v>
      </c>
      <c r="AO78" s="48"/>
      <c r="AP78" s="48"/>
      <c r="AQ78" s="48"/>
      <c r="AR78" s="48"/>
      <c r="AS78" s="48"/>
      <c r="AT78" s="48"/>
      <c r="AU78" s="48"/>
      <c r="AV78" s="39"/>
      <c r="AW78" s="39"/>
      <c r="AX78" s="39"/>
      <c r="AY78" s="39"/>
      <c r="AZ78" s="39"/>
      <c r="BA78" s="39"/>
      <c r="BB78" s="39"/>
      <c r="BC78" s="39"/>
      <c r="BD78" s="39"/>
      <c r="BE78" s="39"/>
      <c r="BF78" s="39"/>
      <c r="BG78" s="39"/>
      <c r="BH78" s="39"/>
      <c r="BI78" s="39"/>
      <c r="BJ78" s="39"/>
      <c r="BK78" s="39"/>
      <c r="BL78" s="39"/>
      <c r="BM78" s="39"/>
      <c r="BN78" s="46"/>
      <c r="BO78" s="46"/>
      <c r="BP78" s="48"/>
      <c r="BQ78" s="48"/>
      <c r="BR78" s="48"/>
      <c r="BS78" s="48"/>
      <c r="BT78" s="48"/>
      <c r="BU78" s="46"/>
      <c r="BV78" s="46"/>
      <c r="BW78" s="46"/>
      <c r="BX78" s="46"/>
      <c r="BY78" s="46"/>
      <c r="BZ78" s="46"/>
      <c r="CA78" s="46"/>
      <c r="CB78" s="46"/>
    </row>
    <row r="79" spans="2:80" ht="9" customHeight="1">
      <c r="B79" s="49" t="s">
        <v>264</v>
      </c>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49"/>
      <c r="AL79" s="49"/>
      <c r="AM79" s="48"/>
      <c r="AN79" s="48" t="s">
        <v>139</v>
      </c>
      <c r="AO79" s="48"/>
      <c r="AP79" s="48"/>
      <c r="AQ79" s="48"/>
      <c r="AR79" s="48"/>
      <c r="AS79" s="48"/>
      <c r="AT79" s="48"/>
      <c r="AU79" s="48"/>
      <c r="AV79" s="39"/>
      <c r="AW79" s="39"/>
      <c r="AX79" s="39"/>
      <c r="AY79" s="39"/>
      <c r="AZ79" s="39"/>
      <c r="BA79" s="39"/>
      <c r="BB79" s="39"/>
      <c r="BC79" s="39"/>
      <c r="BD79" s="39"/>
      <c r="BE79" s="39"/>
      <c r="BF79" s="39"/>
      <c r="BG79" s="39"/>
      <c r="BH79" s="39"/>
      <c r="BI79" s="39"/>
      <c r="BJ79" s="39"/>
      <c r="BK79" s="39"/>
      <c r="BL79" s="39"/>
      <c r="BM79" s="39"/>
      <c r="BN79" s="39"/>
      <c r="BO79" s="39"/>
      <c r="BP79" s="48"/>
      <c r="BQ79" s="48"/>
      <c r="BR79" s="48"/>
      <c r="BS79" s="48"/>
      <c r="BT79" s="48"/>
      <c r="BU79" s="46"/>
      <c r="BV79" s="46"/>
      <c r="BW79" s="46"/>
      <c r="BX79" s="46"/>
      <c r="BY79" s="46"/>
      <c r="BZ79" s="46"/>
      <c r="CA79" s="46"/>
      <c r="CB79" s="46"/>
    </row>
    <row r="80" spans="2:80" ht="9" customHeight="1">
      <c r="B80" s="49" t="s">
        <v>265</v>
      </c>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49"/>
      <c r="AL80" s="49"/>
      <c r="AM80" s="48"/>
      <c r="AN80" s="48" t="s">
        <v>140</v>
      </c>
      <c r="AO80" s="48"/>
      <c r="AP80" s="48"/>
      <c r="AQ80" s="48"/>
      <c r="AR80" s="48"/>
      <c r="AS80" s="48"/>
      <c r="AT80" s="48"/>
      <c r="AU80" s="48"/>
      <c r="AV80" s="39"/>
      <c r="AW80" s="39"/>
      <c r="AX80" s="39"/>
      <c r="AY80" s="39"/>
      <c r="AZ80" s="39"/>
      <c r="BA80" s="39"/>
      <c r="BB80" s="39"/>
      <c r="BC80" s="39"/>
      <c r="BD80" s="39"/>
      <c r="BE80" s="39"/>
      <c r="BF80" s="39"/>
      <c r="BG80" s="39"/>
      <c r="BH80" s="39"/>
      <c r="BI80" s="39"/>
      <c r="BJ80" s="39"/>
      <c r="BK80" s="39"/>
      <c r="BL80" s="39"/>
      <c r="BM80" s="39"/>
      <c r="BN80" s="39"/>
      <c r="BO80" s="39"/>
      <c r="BP80" s="48"/>
      <c r="BQ80" s="48"/>
      <c r="BR80" s="48"/>
      <c r="BS80" s="48"/>
      <c r="BT80" s="48"/>
      <c r="BU80" s="46"/>
      <c r="BV80" s="46"/>
      <c r="BW80" s="46"/>
      <c r="BX80" s="46"/>
      <c r="BY80" s="46"/>
      <c r="BZ80" s="46"/>
      <c r="CA80" s="46"/>
      <c r="CB80" s="46"/>
    </row>
    <row r="81" spans="2:80" ht="9" customHeight="1">
      <c r="B81" s="5" t="s">
        <v>64</v>
      </c>
      <c r="C81" s="5"/>
      <c r="D81" s="5"/>
      <c r="E81" s="5"/>
      <c r="F81" s="5"/>
      <c r="G81" s="5"/>
      <c r="H81" s="5"/>
      <c r="I81" s="5"/>
      <c r="J81" s="5"/>
      <c r="K81" s="5"/>
      <c r="L81" s="5"/>
      <c r="M81" s="5"/>
      <c r="N81" s="5"/>
      <c r="O81" s="5"/>
      <c r="P81" s="5"/>
      <c r="Q81" s="5"/>
      <c r="R81" s="5"/>
      <c r="S81" s="5"/>
      <c r="T81" s="5"/>
      <c r="U81" s="10"/>
      <c r="V81" s="10"/>
      <c r="W81" s="5"/>
      <c r="X81" s="5"/>
      <c r="Y81" s="5"/>
      <c r="Z81" s="5"/>
      <c r="AA81" s="5"/>
      <c r="AB81" s="5"/>
      <c r="AC81" s="5"/>
      <c r="AD81" s="5"/>
      <c r="AE81" s="5"/>
      <c r="AF81" s="5"/>
      <c r="AG81" s="5"/>
      <c r="AH81" s="5"/>
      <c r="AI81" s="5"/>
      <c r="AJ81" s="5"/>
      <c r="AK81" s="49"/>
      <c r="AL81" s="49"/>
      <c r="AM81" s="2"/>
      <c r="AN81" s="48" t="s">
        <v>141</v>
      </c>
      <c r="AO81" s="48"/>
      <c r="AP81" s="48"/>
      <c r="AQ81" s="48"/>
      <c r="AR81" s="48"/>
      <c r="AS81" s="48"/>
      <c r="AT81" s="48"/>
      <c r="AU81" s="48"/>
      <c r="AV81" s="39"/>
      <c r="AW81" s="39"/>
      <c r="AX81" s="39"/>
      <c r="AY81" s="39"/>
      <c r="AZ81" s="39"/>
      <c r="BA81" s="39"/>
      <c r="BB81" s="39"/>
      <c r="BC81" s="39"/>
      <c r="BD81" s="39"/>
      <c r="BE81" s="39"/>
      <c r="BF81" s="39"/>
      <c r="BG81" s="39"/>
      <c r="BH81" s="39"/>
      <c r="BI81" s="39"/>
      <c r="BJ81" s="39"/>
      <c r="BK81" s="39"/>
      <c r="BL81" s="39"/>
      <c r="BM81" s="39"/>
      <c r="BN81" s="39"/>
      <c r="BO81" s="39"/>
      <c r="BP81" s="48"/>
      <c r="BQ81" s="48"/>
      <c r="BR81" s="48"/>
      <c r="BS81" s="48"/>
      <c r="BT81" s="48"/>
      <c r="BU81" s="46"/>
      <c r="BV81" s="46"/>
      <c r="BW81" s="46"/>
      <c r="BX81" s="46"/>
      <c r="BY81" s="46"/>
      <c r="BZ81" s="46"/>
      <c r="CA81" s="46"/>
      <c r="CB81" s="47"/>
    </row>
    <row r="82" spans="2:80" ht="9" customHeight="1">
      <c r="B82" s="133" t="s">
        <v>70</v>
      </c>
      <c r="C82" s="134"/>
      <c r="D82" s="135"/>
      <c r="E82" s="133" t="s">
        <v>69</v>
      </c>
      <c r="F82" s="134"/>
      <c r="G82" s="134"/>
      <c r="H82" s="134"/>
      <c r="I82" s="134"/>
      <c r="J82" s="134"/>
      <c r="K82" s="135"/>
      <c r="L82" s="139" t="s">
        <v>71</v>
      </c>
      <c r="M82" s="139"/>
      <c r="N82" s="139"/>
      <c r="O82" s="139"/>
      <c r="P82" s="139"/>
      <c r="Q82" s="139"/>
      <c r="R82" s="139"/>
      <c r="S82" s="139"/>
      <c r="T82" s="139" t="s">
        <v>72</v>
      </c>
      <c r="U82" s="139"/>
      <c r="V82" s="139"/>
      <c r="W82" s="139"/>
      <c r="X82" s="139"/>
      <c r="Y82" s="139"/>
      <c r="Z82" s="139"/>
      <c r="AA82" s="139"/>
      <c r="AB82" s="73"/>
      <c r="AC82" s="73"/>
      <c r="AD82" s="73"/>
      <c r="AE82" s="73"/>
      <c r="AF82" s="73"/>
      <c r="AG82" s="73"/>
      <c r="AH82" s="73"/>
      <c r="AI82" s="73"/>
      <c r="AJ82" s="73"/>
      <c r="AK82" s="49"/>
      <c r="AL82" s="49"/>
      <c r="AM82" s="2"/>
      <c r="AN82" s="48" t="s">
        <v>267</v>
      </c>
      <c r="AO82" s="48"/>
      <c r="AP82" s="48"/>
      <c r="AQ82" s="48"/>
      <c r="AR82" s="48"/>
      <c r="AS82" s="48"/>
      <c r="AT82" s="48"/>
      <c r="AU82" s="48"/>
      <c r="AV82" s="39"/>
      <c r="AW82" s="39"/>
      <c r="AX82" s="39"/>
      <c r="AY82" s="39"/>
      <c r="AZ82" s="39"/>
      <c r="BA82" s="39"/>
      <c r="BB82" s="39"/>
      <c r="BC82" s="39"/>
      <c r="BD82" s="39"/>
      <c r="BE82" s="39"/>
      <c r="BF82" s="39"/>
      <c r="BG82" s="39"/>
      <c r="BH82" s="39"/>
      <c r="BI82" s="39"/>
      <c r="BJ82" s="39"/>
      <c r="BK82" s="39"/>
      <c r="BL82" s="39"/>
      <c r="BM82" s="39"/>
      <c r="BN82" s="39"/>
      <c r="BO82" s="39"/>
      <c r="BP82" s="48"/>
      <c r="BQ82" s="48"/>
      <c r="BR82" s="48"/>
      <c r="BS82" s="48"/>
      <c r="BT82" s="48"/>
      <c r="BU82" s="46"/>
      <c r="BV82" s="46"/>
      <c r="BW82" s="46"/>
      <c r="BX82" s="46"/>
      <c r="BY82" s="46"/>
      <c r="BZ82" s="46"/>
      <c r="CA82" s="46"/>
      <c r="CB82" s="46"/>
    </row>
    <row r="83" spans="2:80" ht="9" customHeight="1">
      <c r="B83" s="136"/>
      <c r="C83" s="137"/>
      <c r="D83" s="138"/>
      <c r="E83" s="136"/>
      <c r="F83" s="137"/>
      <c r="G83" s="137"/>
      <c r="H83" s="137"/>
      <c r="I83" s="137"/>
      <c r="J83" s="137"/>
      <c r="K83" s="138"/>
      <c r="L83" s="139" t="s">
        <v>65</v>
      </c>
      <c r="M83" s="139"/>
      <c r="N83" s="139"/>
      <c r="O83" s="139"/>
      <c r="P83" s="139" t="s">
        <v>66</v>
      </c>
      <c r="Q83" s="139"/>
      <c r="R83" s="139"/>
      <c r="S83" s="139"/>
      <c r="T83" s="139" t="s">
        <v>67</v>
      </c>
      <c r="U83" s="139"/>
      <c r="V83" s="139"/>
      <c r="W83" s="139"/>
      <c r="X83" s="139" t="s">
        <v>68</v>
      </c>
      <c r="Y83" s="139"/>
      <c r="Z83" s="139"/>
      <c r="AA83" s="139"/>
      <c r="AB83" s="74"/>
      <c r="AC83" s="73"/>
      <c r="AD83" s="73"/>
      <c r="AE83" s="73"/>
      <c r="AF83" s="73"/>
      <c r="AG83" s="73"/>
      <c r="AH83" s="73"/>
      <c r="AI83" s="73"/>
      <c r="AJ83" s="73"/>
      <c r="AK83" s="49"/>
      <c r="AL83" s="49"/>
      <c r="AM83" s="2"/>
      <c r="AN83" s="48" t="s">
        <v>268</v>
      </c>
      <c r="AO83" s="48"/>
      <c r="AP83" s="48"/>
      <c r="AQ83" s="48"/>
      <c r="AR83" s="48"/>
      <c r="AS83" s="48"/>
      <c r="AT83" s="48"/>
      <c r="AU83" s="48"/>
      <c r="AV83" s="39"/>
      <c r="AW83" s="39"/>
      <c r="AX83" s="39"/>
      <c r="AY83" s="39"/>
      <c r="AZ83" s="39"/>
      <c r="BA83" s="39"/>
      <c r="BB83" s="39"/>
      <c r="BC83" s="39"/>
      <c r="BD83" s="39"/>
      <c r="BE83" s="39"/>
      <c r="BF83" s="39"/>
      <c r="BG83" s="39"/>
      <c r="BH83" s="39"/>
      <c r="BI83" s="39"/>
      <c r="BJ83" s="39"/>
      <c r="BK83" s="39"/>
      <c r="BL83" s="39"/>
      <c r="BM83" s="39"/>
      <c r="BN83" s="39"/>
      <c r="BO83" s="39"/>
      <c r="BP83" s="48"/>
      <c r="BQ83" s="48"/>
      <c r="BR83" s="48"/>
      <c r="BS83" s="48"/>
      <c r="BT83" s="48"/>
      <c r="BU83" s="46"/>
      <c r="BV83" s="46"/>
      <c r="BW83" s="46"/>
      <c r="BX83" s="46"/>
      <c r="BY83" s="46"/>
      <c r="BZ83" s="46"/>
      <c r="CA83" s="46"/>
      <c r="CB83" s="47"/>
    </row>
    <row r="84" spans="2:80" ht="9" customHeight="1">
      <c r="B84" s="130"/>
      <c r="C84" s="131"/>
      <c r="D84" s="132"/>
      <c r="E84" s="130"/>
      <c r="F84" s="131"/>
      <c r="G84" s="131"/>
      <c r="H84" s="131"/>
      <c r="I84" s="131"/>
      <c r="J84" s="131"/>
      <c r="K84" s="132"/>
      <c r="L84" s="130"/>
      <c r="M84" s="131"/>
      <c r="N84" s="131"/>
      <c r="O84" s="132"/>
      <c r="P84" s="130"/>
      <c r="Q84" s="131"/>
      <c r="R84" s="131"/>
      <c r="S84" s="132"/>
      <c r="T84" s="130"/>
      <c r="U84" s="131"/>
      <c r="V84" s="131"/>
      <c r="W84" s="132"/>
      <c r="X84" s="130"/>
      <c r="Y84" s="131"/>
      <c r="Z84" s="131"/>
      <c r="AA84" s="132"/>
      <c r="AB84" s="73"/>
      <c r="AC84" s="73"/>
      <c r="AD84" s="73"/>
      <c r="AE84" s="73"/>
      <c r="AF84" s="73"/>
      <c r="AG84" s="73"/>
      <c r="AH84" s="73"/>
      <c r="AI84" s="73"/>
      <c r="AJ84" s="73"/>
      <c r="AK84" s="49"/>
      <c r="AL84" s="49"/>
      <c r="AM84" s="2"/>
      <c r="AN84" s="48" t="s">
        <v>269</v>
      </c>
      <c r="AO84" s="48"/>
      <c r="AP84" s="48"/>
      <c r="AQ84" s="48"/>
      <c r="AR84" s="48"/>
      <c r="AS84" s="48"/>
      <c r="AT84" s="48"/>
      <c r="AU84" s="48"/>
      <c r="AV84" s="39"/>
      <c r="AW84" s="39"/>
      <c r="AX84" s="39"/>
      <c r="AY84" s="39"/>
      <c r="AZ84" s="39"/>
      <c r="BA84" s="39"/>
      <c r="BB84" s="39"/>
      <c r="BC84" s="39"/>
      <c r="BD84" s="39"/>
      <c r="BE84" s="39"/>
      <c r="BF84" s="39"/>
      <c r="BG84" s="39"/>
      <c r="BH84" s="39"/>
      <c r="BI84" s="39"/>
      <c r="BJ84" s="39"/>
      <c r="BK84" s="39"/>
      <c r="BL84" s="39"/>
      <c r="BM84" s="39"/>
      <c r="BN84" s="39"/>
      <c r="BO84" s="39"/>
      <c r="BP84" s="48"/>
      <c r="BQ84" s="48"/>
      <c r="BR84" s="48"/>
      <c r="BS84" s="48"/>
      <c r="BT84" s="48"/>
      <c r="BU84" s="46"/>
      <c r="BV84" s="46"/>
      <c r="BW84" s="46"/>
      <c r="BX84" s="46"/>
      <c r="BY84" s="46"/>
      <c r="BZ84" s="46"/>
      <c r="CA84" s="46"/>
    </row>
    <row r="85" spans="2:80" ht="9" customHeight="1">
      <c r="B85" s="130"/>
      <c r="C85" s="131"/>
      <c r="D85" s="132"/>
      <c r="E85" s="130"/>
      <c r="F85" s="131"/>
      <c r="G85" s="131"/>
      <c r="H85" s="131"/>
      <c r="I85" s="131"/>
      <c r="J85" s="131"/>
      <c r="K85" s="132"/>
      <c r="L85" s="130"/>
      <c r="M85" s="131"/>
      <c r="N85" s="131"/>
      <c r="O85" s="132"/>
      <c r="P85" s="130"/>
      <c r="Q85" s="131"/>
      <c r="R85" s="131"/>
      <c r="S85" s="132"/>
      <c r="T85" s="130"/>
      <c r="U85" s="131"/>
      <c r="V85" s="131"/>
      <c r="W85" s="132"/>
      <c r="X85" s="130"/>
      <c r="Y85" s="131"/>
      <c r="Z85" s="131"/>
      <c r="AA85" s="132"/>
      <c r="AB85" s="73"/>
      <c r="AC85" s="73"/>
      <c r="AD85" s="73"/>
      <c r="AE85" s="73"/>
      <c r="AF85" s="73"/>
      <c r="AG85" s="73"/>
      <c r="AH85" s="73"/>
      <c r="AI85" s="73"/>
      <c r="AJ85" s="73"/>
      <c r="AK85" s="49"/>
      <c r="AL85" s="49"/>
      <c r="AM85" s="2"/>
      <c r="AN85" s="48" t="s">
        <v>270</v>
      </c>
      <c r="AO85" s="48"/>
      <c r="AP85" s="48"/>
      <c r="AQ85" s="48"/>
      <c r="AR85" s="48"/>
      <c r="AS85" s="48"/>
      <c r="AT85" s="44"/>
      <c r="AU85" s="44"/>
      <c r="AV85" s="44"/>
      <c r="AW85" s="44"/>
      <c r="AX85" s="48"/>
      <c r="AY85" s="48"/>
      <c r="AZ85" s="48"/>
      <c r="BA85" s="48"/>
      <c r="BB85" s="48"/>
      <c r="BC85" s="48"/>
      <c r="BD85" s="48"/>
      <c r="BE85" s="48"/>
      <c r="BF85" s="48"/>
      <c r="BG85" s="48"/>
      <c r="BH85" s="48"/>
      <c r="BI85" s="48"/>
      <c r="BJ85" s="48"/>
      <c r="BK85" s="48"/>
      <c r="BL85" s="48"/>
      <c r="BM85" s="48"/>
      <c r="BN85" s="39"/>
      <c r="BO85" s="39"/>
      <c r="BP85" s="48"/>
      <c r="BQ85" s="48"/>
      <c r="BR85" s="48"/>
      <c r="BS85" s="48"/>
      <c r="BT85" s="48"/>
      <c r="BU85" s="46"/>
      <c r="BV85" s="46"/>
      <c r="BW85" s="46"/>
      <c r="BX85" s="46"/>
      <c r="BY85" s="46"/>
      <c r="BZ85" s="46"/>
      <c r="CA85" s="46"/>
    </row>
    <row r="86" spans="2:80" ht="9" customHeight="1">
      <c r="B86" s="150"/>
      <c r="C86" s="151"/>
      <c r="D86" s="152"/>
      <c r="E86" s="150"/>
      <c r="F86" s="151"/>
      <c r="G86" s="151"/>
      <c r="H86" s="151"/>
      <c r="I86" s="151"/>
      <c r="J86" s="151"/>
      <c r="K86" s="152"/>
      <c r="L86" s="150"/>
      <c r="M86" s="151"/>
      <c r="N86" s="151"/>
      <c r="O86" s="152"/>
      <c r="P86" s="130"/>
      <c r="Q86" s="131"/>
      <c r="R86" s="131"/>
      <c r="S86" s="132"/>
      <c r="T86" s="130"/>
      <c r="U86" s="131"/>
      <c r="V86" s="131"/>
      <c r="W86" s="132"/>
      <c r="X86" s="130"/>
      <c r="Y86" s="131"/>
      <c r="Z86" s="131"/>
      <c r="AA86" s="132"/>
      <c r="AB86" s="59"/>
      <c r="AC86" s="59"/>
      <c r="AD86" s="59"/>
      <c r="AE86" s="59"/>
      <c r="AF86" s="59"/>
      <c r="AG86" s="59"/>
      <c r="AH86" s="59"/>
      <c r="AI86" s="59"/>
      <c r="AJ86" s="59"/>
      <c r="AK86" s="49"/>
      <c r="AL86" s="49"/>
      <c r="AM86" s="2"/>
      <c r="AN86" s="48" t="s">
        <v>271</v>
      </c>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6"/>
      <c r="BX86" s="46"/>
      <c r="BY86" s="46"/>
      <c r="BZ86" s="46"/>
      <c r="CA86" s="46"/>
      <c r="CB86" s="20"/>
    </row>
    <row r="87" spans="2:80" ht="9" customHeight="1">
      <c r="B87" s="52" t="s">
        <v>73</v>
      </c>
      <c r="C87" s="5"/>
      <c r="D87" s="5"/>
      <c r="E87" s="5"/>
      <c r="F87" s="5"/>
      <c r="G87" s="5"/>
      <c r="H87" s="5"/>
      <c r="I87" s="5"/>
      <c r="J87" s="5"/>
      <c r="K87" s="5"/>
      <c r="L87" s="5"/>
      <c r="M87" s="5"/>
      <c r="N87" s="59"/>
      <c r="O87" s="59"/>
      <c r="P87" s="59"/>
      <c r="Q87" s="59"/>
      <c r="R87" s="5"/>
      <c r="S87" s="59"/>
      <c r="T87" s="59"/>
      <c r="U87" s="59"/>
      <c r="V87" s="59"/>
      <c r="W87" s="5"/>
      <c r="X87" s="59"/>
      <c r="Y87" s="59"/>
      <c r="Z87" s="59"/>
      <c r="AA87" s="60"/>
      <c r="AB87" s="59"/>
      <c r="AC87" s="59"/>
      <c r="AD87" s="59"/>
      <c r="AE87" s="59"/>
      <c r="AF87" s="59"/>
      <c r="AG87" s="59"/>
      <c r="AH87" s="59"/>
      <c r="AI87" s="59"/>
      <c r="AJ87" s="59"/>
      <c r="AK87" s="49"/>
      <c r="AL87" s="49"/>
      <c r="AM87" s="2"/>
      <c r="AN87" s="48" t="s">
        <v>272</v>
      </c>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6"/>
      <c r="BX87" s="46"/>
      <c r="BY87" s="46"/>
      <c r="BZ87" s="46"/>
      <c r="CA87" s="46"/>
    </row>
    <row r="88" spans="2:80" ht="9" customHeight="1">
      <c r="B88" s="54"/>
      <c r="C88" s="10"/>
      <c r="D88" s="10"/>
      <c r="E88" s="10"/>
      <c r="F88" s="10"/>
      <c r="G88" s="10"/>
      <c r="H88" s="10"/>
      <c r="I88" s="10"/>
      <c r="J88" s="10"/>
      <c r="K88" s="10"/>
      <c r="L88" s="10"/>
      <c r="M88" s="10"/>
      <c r="N88" s="10"/>
      <c r="O88" s="10"/>
      <c r="P88" s="10"/>
      <c r="Q88" s="10"/>
      <c r="R88" s="10"/>
      <c r="S88" s="10"/>
      <c r="T88" s="10"/>
      <c r="U88" s="10"/>
      <c r="V88" s="10"/>
      <c r="W88" s="10"/>
      <c r="X88" s="10"/>
      <c r="Y88" s="10"/>
      <c r="Z88" s="10"/>
      <c r="AA88" s="57"/>
      <c r="AB88" s="5"/>
      <c r="AC88" s="5"/>
      <c r="AD88" s="5"/>
      <c r="AE88" s="5"/>
      <c r="AF88" s="5"/>
      <c r="AG88" s="5"/>
      <c r="AH88" s="5"/>
      <c r="AI88" s="5"/>
      <c r="AJ88" s="5"/>
      <c r="AK88" s="49"/>
      <c r="AL88" s="49"/>
      <c r="AM88" s="2"/>
      <c r="AN88" s="48" t="s">
        <v>142</v>
      </c>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6"/>
      <c r="BX88" s="46"/>
      <c r="BY88" s="46"/>
      <c r="BZ88" s="46"/>
      <c r="CA88" s="46"/>
    </row>
    <row r="89" spans="2:80" ht="9" customHeight="1">
      <c r="B89" s="89" t="s">
        <v>282</v>
      </c>
      <c r="D89" s="53"/>
      <c r="E89" s="53"/>
      <c r="F89" s="53"/>
      <c r="G89" s="53"/>
      <c r="H89" s="53"/>
      <c r="I89" s="53"/>
      <c r="J89" s="53"/>
      <c r="K89" s="53"/>
      <c r="L89" s="53"/>
      <c r="M89" s="53"/>
      <c r="N89" s="53"/>
      <c r="O89" s="53"/>
      <c r="P89" s="53"/>
      <c r="Q89" s="53"/>
      <c r="R89" s="53"/>
      <c r="S89" s="53"/>
      <c r="T89" s="53"/>
      <c r="U89" s="53"/>
      <c r="V89" s="53"/>
      <c r="W89" s="53"/>
      <c r="X89" s="53"/>
      <c r="Y89" s="53"/>
      <c r="Z89" s="53"/>
      <c r="AA89" s="55"/>
      <c r="AB89" s="5"/>
      <c r="AC89" s="5"/>
      <c r="AD89" s="5"/>
      <c r="AE89" s="5"/>
      <c r="AF89" s="5"/>
      <c r="AG89" s="5"/>
      <c r="AH89" s="5"/>
      <c r="AI89" s="5"/>
      <c r="AJ89" s="5"/>
      <c r="AK89" s="49"/>
      <c r="AL89" s="49"/>
      <c r="AM89" s="2"/>
      <c r="AN89" s="48" t="s">
        <v>273</v>
      </c>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6"/>
      <c r="BX89" s="46"/>
      <c r="BY89" s="46"/>
      <c r="BZ89" s="46"/>
      <c r="CA89" s="46"/>
    </row>
    <row r="90" spans="2:80" ht="9" customHeight="1">
      <c r="B90" s="52" t="s">
        <v>281</v>
      </c>
      <c r="D90" s="5"/>
      <c r="E90" s="5"/>
      <c r="F90" s="5"/>
      <c r="G90" s="5"/>
      <c r="H90" s="5"/>
      <c r="I90" s="5"/>
      <c r="J90" s="5"/>
      <c r="K90" s="5"/>
      <c r="L90" s="5"/>
      <c r="M90" s="5"/>
      <c r="N90" s="5"/>
      <c r="O90" s="5"/>
      <c r="P90" s="5"/>
      <c r="Q90" s="5"/>
      <c r="R90" s="5"/>
      <c r="S90" s="5"/>
      <c r="T90" s="5"/>
      <c r="U90" s="5"/>
      <c r="V90" s="5"/>
      <c r="W90" s="5"/>
      <c r="X90" s="5"/>
      <c r="Y90" s="5"/>
      <c r="Z90" s="5"/>
      <c r="AA90" s="56"/>
      <c r="AB90" s="5"/>
      <c r="AC90" s="5"/>
      <c r="AD90" s="5"/>
      <c r="AE90" s="5"/>
      <c r="AF90" s="5"/>
      <c r="AG90" s="5"/>
      <c r="AH90" s="5"/>
      <c r="AI90" s="5"/>
      <c r="AJ90" s="5"/>
      <c r="AK90" s="49"/>
      <c r="AL90" s="49"/>
      <c r="AM90" s="2"/>
      <c r="AN90" s="48" t="s">
        <v>274</v>
      </c>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6"/>
      <c r="BX90" s="46"/>
      <c r="BY90" s="46"/>
      <c r="BZ90" s="46"/>
      <c r="CA90" s="46"/>
    </row>
    <row r="91" spans="2:80" ht="9" customHeight="1">
      <c r="B91" s="52"/>
      <c r="C91" s="5" t="s">
        <v>42</v>
      </c>
      <c r="D91" s="5"/>
      <c r="E91" s="5"/>
      <c r="F91" s="5"/>
      <c r="G91" s="5"/>
      <c r="H91" s="5"/>
      <c r="I91" s="5"/>
      <c r="J91" s="5"/>
      <c r="K91" s="5"/>
      <c r="L91" s="5"/>
      <c r="M91" s="5"/>
      <c r="N91" s="5" t="s">
        <v>63</v>
      </c>
      <c r="O91" s="5"/>
      <c r="P91" s="5"/>
      <c r="Q91" s="5"/>
      <c r="R91" s="5"/>
      <c r="S91" s="5"/>
      <c r="T91" s="5"/>
      <c r="U91" s="5"/>
      <c r="V91" s="5"/>
      <c r="W91" s="5"/>
      <c r="X91" s="5"/>
      <c r="Y91" s="5"/>
      <c r="Z91" s="5"/>
      <c r="AA91" s="56"/>
      <c r="AB91" s="5"/>
      <c r="AC91" s="5"/>
      <c r="AD91" s="5"/>
      <c r="AE91" s="5"/>
      <c r="AF91" s="5"/>
      <c r="AG91" s="5"/>
      <c r="AH91" s="5"/>
      <c r="AI91" s="5"/>
      <c r="AJ91" s="5"/>
      <c r="AK91" s="49"/>
      <c r="AL91" s="49"/>
      <c r="AM91" s="2"/>
      <c r="AN91" s="48" t="s">
        <v>275</v>
      </c>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6"/>
      <c r="BX91" s="46"/>
      <c r="BY91" s="46"/>
      <c r="BZ91" s="46"/>
      <c r="CA91" s="46"/>
    </row>
    <row r="92" spans="2:80" ht="9" customHeight="1">
      <c r="B92" s="52"/>
      <c r="C92" s="6" t="s">
        <v>43</v>
      </c>
      <c r="D92" s="7" t="s">
        <v>53</v>
      </c>
      <c r="E92" s="6" t="s">
        <v>48</v>
      </c>
      <c r="F92" s="5"/>
      <c r="G92" s="6" t="s">
        <v>55</v>
      </c>
      <c r="H92" s="7" t="s">
        <v>53</v>
      </c>
      <c r="I92" s="7"/>
      <c r="J92" s="6"/>
      <c r="K92" s="6" t="s">
        <v>57</v>
      </c>
      <c r="L92" s="5"/>
      <c r="M92" s="6"/>
      <c r="N92" s="7"/>
      <c r="O92" s="6" t="s">
        <v>43</v>
      </c>
      <c r="P92" s="7" t="s">
        <v>53</v>
      </c>
      <c r="Q92" s="6"/>
      <c r="R92" s="6"/>
      <c r="S92" s="6" t="s">
        <v>48</v>
      </c>
      <c r="T92" s="5"/>
      <c r="U92" s="5"/>
      <c r="V92" s="6" t="s">
        <v>55</v>
      </c>
      <c r="W92" s="7" t="s">
        <v>53</v>
      </c>
      <c r="X92" s="5"/>
      <c r="Y92" s="5"/>
      <c r="Z92" s="6" t="s">
        <v>57</v>
      </c>
      <c r="AA92" s="56"/>
      <c r="AB92" s="5"/>
      <c r="AC92" s="5"/>
      <c r="AD92" s="5"/>
      <c r="AE92" s="5"/>
      <c r="AF92" s="5"/>
      <c r="AG92" s="5"/>
      <c r="AH92" s="5"/>
      <c r="AI92" s="5"/>
      <c r="AJ92" s="5"/>
      <c r="AK92" s="49"/>
      <c r="AL92" s="49"/>
      <c r="AM92" s="2"/>
      <c r="AN92" s="48" t="s">
        <v>276</v>
      </c>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6"/>
      <c r="BX92" s="46"/>
      <c r="BY92" s="46"/>
      <c r="BZ92" s="46"/>
      <c r="CA92" s="46"/>
    </row>
    <row r="93" spans="2:80" ht="9" customHeight="1">
      <c r="B93" s="52"/>
      <c r="C93" s="6" t="s">
        <v>44</v>
      </c>
      <c r="D93" s="7" t="s">
        <v>54</v>
      </c>
      <c r="E93" s="6" t="s">
        <v>49</v>
      </c>
      <c r="F93" s="5"/>
      <c r="G93" s="6" t="s">
        <v>56</v>
      </c>
      <c r="H93" s="7" t="s">
        <v>54</v>
      </c>
      <c r="I93" s="7"/>
      <c r="J93" s="6"/>
      <c r="K93" s="6" t="s">
        <v>58</v>
      </c>
      <c r="L93" s="5"/>
      <c r="M93" s="6"/>
      <c r="N93" s="7"/>
      <c r="O93" s="6" t="s">
        <v>46</v>
      </c>
      <c r="P93" s="7" t="s">
        <v>54</v>
      </c>
      <c r="Q93" s="6"/>
      <c r="R93" s="6"/>
      <c r="S93" s="6" t="s">
        <v>49</v>
      </c>
      <c r="T93" s="5"/>
      <c r="U93" s="5"/>
      <c r="V93" s="6" t="s">
        <v>56</v>
      </c>
      <c r="W93" s="7" t="s">
        <v>54</v>
      </c>
      <c r="X93" s="5"/>
      <c r="Y93" s="5"/>
      <c r="Z93" s="6" t="s">
        <v>58</v>
      </c>
      <c r="AA93" s="56"/>
      <c r="AB93" s="5"/>
      <c r="AC93" s="5"/>
      <c r="AD93" s="5"/>
      <c r="AE93" s="5"/>
      <c r="AF93" s="5"/>
      <c r="AG93" s="5"/>
      <c r="AH93" s="5"/>
      <c r="AI93" s="5"/>
      <c r="AJ93" s="5"/>
      <c r="AK93" s="49"/>
      <c r="AL93" s="49"/>
      <c r="AM93" s="2"/>
      <c r="AN93" s="48" t="s">
        <v>277</v>
      </c>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6"/>
      <c r="BX93" s="46"/>
      <c r="BY93" s="46"/>
      <c r="BZ93" s="46"/>
      <c r="CA93" s="46"/>
    </row>
    <row r="94" spans="2:80" ht="9" customHeight="1">
      <c r="B94" s="52"/>
      <c r="C94" s="6" t="s">
        <v>45</v>
      </c>
      <c r="D94" s="7" t="s">
        <v>54</v>
      </c>
      <c r="E94" s="6" t="s">
        <v>50</v>
      </c>
      <c r="F94" s="5"/>
      <c r="G94" s="6" t="s">
        <v>89</v>
      </c>
      <c r="H94" s="7" t="s">
        <v>54</v>
      </c>
      <c r="I94" s="7"/>
      <c r="J94" s="6"/>
      <c r="K94" s="6" t="s">
        <v>59</v>
      </c>
      <c r="L94" s="5"/>
      <c r="M94" s="6"/>
      <c r="N94" s="7"/>
      <c r="O94" s="6" t="s">
        <v>61</v>
      </c>
      <c r="P94" s="7" t="s">
        <v>54</v>
      </c>
      <c r="Q94" s="6"/>
      <c r="R94" s="6"/>
      <c r="S94" s="6" t="s">
        <v>50</v>
      </c>
      <c r="T94" s="5"/>
      <c r="U94" s="5"/>
      <c r="V94" s="6" t="s">
        <v>89</v>
      </c>
      <c r="W94" s="7" t="s">
        <v>54</v>
      </c>
      <c r="X94" s="5"/>
      <c r="Y94" s="5"/>
      <c r="Z94" s="6" t="s">
        <v>59</v>
      </c>
      <c r="AA94" s="56"/>
      <c r="AB94" s="5"/>
      <c r="AC94" s="5"/>
      <c r="AD94" s="5"/>
      <c r="AE94" s="5"/>
      <c r="AF94" s="5"/>
      <c r="AG94" s="5"/>
      <c r="AH94" s="5"/>
      <c r="AI94" s="5"/>
      <c r="AJ94" s="5"/>
      <c r="AK94" s="49"/>
      <c r="AL94" s="49"/>
      <c r="AM94" s="2"/>
      <c r="AN94" s="48" t="s">
        <v>278</v>
      </c>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6"/>
      <c r="BX94" s="46"/>
      <c r="BY94" s="46"/>
      <c r="BZ94" s="46"/>
      <c r="CA94" s="46"/>
    </row>
    <row r="95" spans="2:80" ht="9" customHeight="1">
      <c r="B95" s="52"/>
      <c r="C95" s="6" t="s">
        <v>46</v>
      </c>
      <c r="D95" s="7" t="s">
        <v>54</v>
      </c>
      <c r="E95" s="6" t="s">
        <v>51</v>
      </c>
      <c r="F95" s="5"/>
      <c r="G95" s="6" t="s">
        <v>88</v>
      </c>
      <c r="H95" s="7" t="s">
        <v>54</v>
      </c>
      <c r="I95" s="7"/>
      <c r="J95" s="6"/>
      <c r="K95" s="6" t="s">
        <v>60</v>
      </c>
      <c r="L95" s="5"/>
      <c r="M95" s="6"/>
      <c r="N95" s="7"/>
      <c r="O95" s="6" t="s">
        <v>62</v>
      </c>
      <c r="P95" s="7" t="s">
        <v>54</v>
      </c>
      <c r="Q95" s="6"/>
      <c r="R95" s="6"/>
      <c r="S95" s="6" t="s">
        <v>51</v>
      </c>
      <c r="T95" s="5"/>
      <c r="U95" s="5"/>
      <c r="V95" s="6" t="s">
        <v>88</v>
      </c>
      <c r="W95" s="7" t="s">
        <v>54</v>
      </c>
      <c r="X95" s="5"/>
      <c r="Y95" s="5"/>
      <c r="Z95" s="6" t="s">
        <v>60</v>
      </c>
      <c r="AA95" s="56"/>
      <c r="AB95" s="5"/>
      <c r="AC95" s="5"/>
      <c r="AD95" s="5"/>
      <c r="AE95" s="5"/>
      <c r="AF95" s="5"/>
      <c r="AG95" s="5"/>
      <c r="AH95" s="5"/>
      <c r="AI95" s="5"/>
      <c r="AJ95" s="5"/>
      <c r="AK95" s="49"/>
      <c r="AL95" s="49"/>
      <c r="AM95" s="2"/>
      <c r="AN95" s="48" t="s">
        <v>279</v>
      </c>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6"/>
      <c r="BX95" s="46"/>
      <c r="BY95" s="46"/>
      <c r="BZ95" s="46"/>
      <c r="CA95" s="46"/>
    </row>
    <row r="96" spans="2:80" ht="9" customHeight="1">
      <c r="B96" s="54"/>
      <c r="C96" s="8" t="s">
        <v>47</v>
      </c>
      <c r="D96" s="9" t="s">
        <v>54</v>
      </c>
      <c r="E96" s="8" t="s">
        <v>52</v>
      </c>
      <c r="F96" s="10"/>
      <c r="G96" s="8"/>
      <c r="H96" s="8"/>
      <c r="I96" s="9"/>
      <c r="J96" s="8"/>
      <c r="K96" s="8"/>
      <c r="L96" s="10"/>
      <c r="M96" s="8"/>
      <c r="N96" s="9"/>
      <c r="O96" s="8" t="s">
        <v>47</v>
      </c>
      <c r="P96" s="9" t="s">
        <v>54</v>
      </c>
      <c r="Q96" s="8"/>
      <c r="R96" s="8"/>
      <c r="S96" s="8" t="s">
        <v>52</v>
      </c>
      <c r="T96" s="8"/>
      <c r="U96" s="9"/>
      <c r="V96" s="8"/>
      <c r="W96" s="10"/>
      <c r="X96" s="10"/>
      <c r="Y96" s="10"/>
      <c r="Z96" s="10"/>
      <c r="AA96" s="57"/>
      <c r="AB96" s="5"/>
      <c r="AC96" s="5"/>
      <c r="AD96" s="5"/>
      <c r="AE96" s="5"/>
      <c r="AF96" s="5"/>
      <c r="AG96" s="5"/>
      <c r="AH96" s="5"/>
      <c r="AI96" s="5"/>
      <c r="AJ96" s="5"/>
      <c r="AK96" s="49"/>
      <c r="AL96" s="49"/>
      <c r="AM96" s="2"/>
      <c r="AN96" s="48" t="s">
        <v>280</v>
      </c>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6"/>
      <c r="BX96" s="46"/>
      <c r="BY96" s="46"/>
      <c r="BZ96" s="46"/>
      <c r="CA96" s="46"/>
    </row>
    <row r="97" spans="2:82" ht="9" customHeight="1">
      <c r="B97" s="5" t="s">
        <v>150</v>
      </c>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49"/>
      <c r="AL97" s="49"/>
      <c r="AM97" s="2"/>
      <c r="BN97" s="48"/>
      <c r="BO97" s="48"/>
      <c r="BP97" s="48"/>
      <c r="BQ97" s="48"/>
      <c r="BR97" s="48"/>
      <c r="BS97" s="48"/>
      <c r="BT97" s="48"/>
      <c r="BU97" s="48"/>
      <c r="BV97" s="48"/>
      <c r="BW97" s="46"/>
      <c r="BX97" s="46"/>
      <c r="BY97" s="46"/>
      <c r="BZ97" s="46"/>
      <c r="CA97" s="46"/>
    </row>
    <row r="98" spans="2:82" ht="9" customHeight="1">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49"/>
      <c r="AL98" s="49"/>
      <c r="AM98" s="2"/>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6"/>
      <c r="BX98" s="46"/>
      <c r="BY98" s="46"/>
      <c r="BZ98" s="46"/>
      <c r="CA98" s="46"/>
    </row>
    <row r="99" spans="2:82" ht="9" customHeight="1">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49"/>
      <c r="AL99" s="49"/>
      <c r="AM99" s="2"/>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6"/>
      <c r="BX99" s="46"/>
      <c r="BY99" s="46"/>
      <c r="BZ99" s="46"/>
      <c r="CA99" s="46"/>
    </row>
    <row r="100" spans="2:82" ht="9" customHeight="1">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49"/>
      <c r="AL100" s="49"/>
      <c r="AM100" s="2"/>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6"/>
      <c r="BX100" s="46"/>
      <c r="BY100" s="46"/>
      <c r="BZ100" s="46"/>
      <c r="CA100" s="46"/>
    </row>
    <row r="101" spans="2:82" s="67" customFormat="1" ht="15" customHeight="1">
      <c r="B101" s="65" t="s">
        <v>0</v>
      </c>
      <c r="C101" s="65"/>
      <c r="D101" s="65"/>
      <c r="E101" s="65"/>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5" t="s">
        <v>31</v>
      </c>
      <c r="AQ101" s="66"/>
      <c r="AR101" s="66"/>
      <c r="AS101" s="66"/>
      <c r="AT101" s="66"/>
      <c r="AU101" s="66"/>
      <c r="AV101" s="66"/>
      <c r="AW101" s="66"/>
      <c r="AX101" s="66"/>
      <c r="AY101" s="66"/>
      <c r="AZ101" s="66"/>
      <c r="BA101" s="66"/>
      <c r="BB101" s="66"/>
      <c r="BC101" s="66"/>
      <c r="BD101" s="66"/>
      <c r="BE101" s="66"/>
      <c r="BF101" s="66"/>
      <c r="BG101" s="66"/>
      <c r="BH101" s="66"/>
      <c r="BI101" s="66"/>
      <c r="BJ101" s="66"/>
      <c r="BK101" s="66"/>
      <c r="BL101" s="66"/>
      <c r="BM101" s="66"/>
      <c r="BN101" s="66"/>
      <c r="BO101" s="66"/>
      <c r="BP101" s="66"/>
      <c r="BQ101" s="66"/>
      <c r="BR101" s="66"/>
      <c r="BS101" s="66"/>
      <c r="BT101" s="66"/>
      <c r="BU101" s="66"/>
      <c r="BV101" s="66"/>
      <c r="BW101" s="66"/>
      <c r="BX101" s="66"/>
      <c r="BY101" s="66"/>
      <c r="BZ101" s="66"/>
      <c r="CA101" s="66"/>
      <c r="CB101" s="66"/>
      <c r="CC101" s="66"/>
      <c r="CD101" s="66"/>
    </row>
    <row r="102" spans="2:82" ht="13.5" customHeight="1">
      <c r="B102" s="23" t="s">
        <v>117</v>
      </c>
      <c r="C102" s="143" t="s">
        <v>165</v>
      </c>
      <c r="D102" s="143"/>
      <c r="E102" s="143"/>
      <c r="F102" s="143"/>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75"/>
      <c r="AK102" s="75"/>
      <c r="AL102" s="2"/>
      <c r="AM102" s="48" t="s">
        <v>30</v>
      </c>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18"/>
      <c r="BZ102" s="18"/>
      <c r="CA102" s="18"/>
    </row>
    <row r="103" spans="2:82" ht="13.5" customHeight="1">
      <c r="B103" s="23" t="s">
        <v>118</v>
      </c>
      <c r="C103" s="143" t="s">
        <v>166</v>
      </c>
      <c r="D103" s="143"/>
      <c r="E103" s="143"/>
      <c r="F103" s="143"/>
      <c r="G103" s="160"/>
      <c r="H103" s="160"/>
      <c r="I103" s="160"/>
      <c r="J103" s="160"/>
      <c r="K103" s="160"/>
      <c r="L103" s="160"/>
      <c r="M103" s="160"/>
      <c r="N103" s="160"/>
      <c r="O103" s="160"/>
      <c r="P103" s="160"/>
      <c r="Q103" s="160"/>
      <c r="R103" s="160"/>
      <c r="S103" s="160"/>
      <c r="T103" s="160"/>
      <c r="U103" s="160"/>
      <c r="V103" s="160"/>
      <c r="W103" s="160"/>
      <c r="X103" s="160"/>
      <c r="Y103" s="160"/>
      <c r="Z103" s="160"/>
      <c r="AA103" s="160"/>
      <c r="AB103" s="160"/>
      <c r="AC103" s="160"/>
      <c r="AD103" s="160"/>
      <c r="AE103" s="160"/>
      <c r="AF103" s="160"/>
      <c r="AG103" s="160"/>
      <c r="AH103" s="160"/>
      <c r="AI103" s="160"/>
      <c r="AJ103" s="75"/>
      <c r="AK103" s="75"/>
      <c r="AL103" s="2"/>
      <c r="AM103" s="147" t="s">
        <v>21</v>
      </c>
      <c r="AN103" s="148"/>
      <c r="AO103" s="148"/>
      <c r="AP103" s="148"/>
      <c r="AQ103" s="148"/>
      <c r="AR103" s="149"/>
      <c r="AS103" s="140" t="s">
        <v>26</v>
      </c>
      <c r="AT103" s="141"/>
      <c r="AU103" s="141"/>
      <c r="AV103" s="141"/>
      <c r="AW103" s="141"/>
      <c r="AX103" s="142"/>
      <c r="AY103" s="140" t="s">
        <v>35</v>
      </c>
      <c r="AZ103" s="141"/>
      <c r="BA103" s="141"/>
      <c r="BB103" s="141"/>
      <c r="BC103" s="141"/>
      <c r="BD103" s="142"/>
      <c r="BE103" s="140" t="s">
        <v>9</v>
      </c>
      <c r="BF103" s="141"/>
      <c r="BG103" s="141"/>
      <c r="BH103" s="141"/>
      <c r="BI103" s="141"/>
      <c r="BJ103" s="142"/>
      <c r="BK103" s="147" t="s">
        <v>10</v>
      </c>
      <c r="BL103" s="148"/>
      <c r="BM103" s="148"/>
      <c r="BN103" s="148"/>
      <c r="BO103" s="148"/>
      <c r="BP103" s="148"/>
      <c r="BQ103" s="148"/>
      <c r="BR103" s="148"/>
      <c r="BS103" s="148"/>
      <c r="BT103" s="148"/>
      <c r="BU103" s="148"/>
      <c r="BV103" s="148"/>
      <c r="BW103" s="148"/>
      <c r="BX103" s="149"/>
      <c r="BY103" s="64"/>
      <c r="BZ103" s="61"/>
      <c r="CA103" s="61"/>
    </row>
    <row r="104" spans="2:82" ht="13.5" customHeight="1">
      <c r="B104" s="23" t="s">
        <v>119</v>
      </c>
      <c r="C104" s="143" t="s">
        <v>167</v>
      </c>
      <c r="D104" s="143"/>
      <c r="E104" s="143"/>
      <c r="F104" s="143"/>
      <c r="G104" s="161"/>
      <c r="H104" s="161"/>
      <c r="I104" s="161"/>
      <c r="J104" s="161"/>
      <c r="K104" s="161"/>
      <c r="L104" s="161"/>
      <c r="M104" s="154" t="s">
        <v>302</v>
      </c>
      <c r="N104" s="154"/>
      <c r="O104" s="162"/>
      <c r="P104" s="162"/>
      <c r="Q104" s="162"/>
      <c r="R104" s="162"/>
      <c r="S104" s="162"/>
      <c r="T104" s="163"/>
      <c r="U104" s="163"/>
      <c r="V104" s="163"/>
      <c r="W104" s="38"/>
      <c r="X104" s="38"/>
      <c r="Y104" s="88"/>
      <c r="Z104" s="88"/>
      <c r="AA104" s="88"/>
      <c r="AB104" s="88"/>
      <c r="AC104" s="88"/>
      <c r="AD104" s="88"/>
      <c r="AE104" s="88"/>
      <c r="AF104" s="88"/>
      <c r="AG104" s="88"/>
      <c r="AH104" s="88"/>
      <c r="AI104" s="88"/>
      <c r="AJ104" s="75"/>
      <c r="AK104" s="75"/>
      <c r="AL104" s="2"/>
      <c r="AM104" s="144" t="s">
        <v>22</v>
      </c>
      <c r="AN104" s="145"/>
      <c r="AO104" s="145"/>
      <c r="AP104" s="145"/>
      <c r="AQ104" s="145"/>
      <c r="AR104" s="146"/>
      <c r="AS104" s="140"/>
      <c r="AT104" s="141"/>
      <c r="AU104" s="141"/>
      <c r="AV104" s="141"/>
      <c r="AW104" s="141"/>
      <c r="AX104" s="142"/>
      <c r="AY104" s="140"/>
      <c r="AZ104" s="141"/>
      <c r="BA104" s="141"/>
      <c r="BB104" s="141"/>
      <c r="BC104" s="141"/>
      <c r="BD104" s="142"/>
      <c r="BE104" s="140"/>
      <c r="BF104" s="141"/>
      <c r="BG104" s="141"/>
      <c r="BH104" s="141"/>
      <c r="BI104" s="141"/>
      <c r="BJ104" s="142"/>
      <c r="BK104" s="144"/>
      <c r="BL104" s="145"/>
      <c r="BM104" s="145"/>
      <c r="BN104" s="145"/>
      <c r="BO104" s="145"/>
      <c r="BP104" s="145"/>
      <c r="BQ104" s="145"/>
      <c r="BR104" s="145"/>
      <c r="BS104" s="145"/>
      <c r="BT104" s="145"/>
      <c r="BU104" s="145"/>
      <c r="BV104" s="145"/>
      <c r="BW104" s="145"/>
      <c r="BX104" s="146"/>
      <c r="BY104" s="64"/>
      <c r="BZ104" s="61"/>
      <c r="CA104" s="61"/>
    </row>
    <row r="105" spans="2:82">
      <c r="B105" s="23" t="s">
        <v>168</v>
      </c>
      <c r="C105" s="143" t="s">
        <v>398</v>
      </c>
      <c r="D105" s="143"/>
      <c r="E105" s="143"/>
      <c r="F105" s="143"/>
      <c r="G105" s="143"/>
      <c r="H105" s="18" t="s">
        <v>399</v>
      </c>
      <c r="I105" s="18"/>
      <c r="J105" s="18"/>
      <c r="K105" s="18"/>
      <c r="L105" s="18"/>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18"/>
      <c r="AK105" s="18"/>
      <c r="AL105" s="2"/>
      <c r="AM105" s="140"/>
      <c r="AN105" s="141"/>
      <c r="AO105" s="141"/>
      <c r="AP105" s="141"/>
      <c r="AQ105" s="141"/>
      <c r="AR105" s="142"/>
      <c r="AS105" s="140" t="s">
        <v>34</v>
      </c>
      <c r="AT105" s="141"/>
      <c r="AU105" s="141"/>
      <c r="AV105" s="141"/>
      <c r="AW105" s="141"/>
      <c r="AX105" s="142"/>
      <c r="AY105" s="140" t="s">
        <v>36</v>
      </c>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2"/>
      <c r="BY105" s="63"/>
      <c r="BZ105" s="1"/>
      <c r="CA105" s="1"/>
    </row>
    <row r="106" spans="2:82">
      <c r="B106" s="23"/>
      <c r="C106" s="18" t="s">
        <v>102</v>
      </c>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2"/>
      <c r="AC106" s="2"/>
      <c r="AD106" s="2"/>
      <c r="AE106" s="2"/>
      <c r="AF106" s="2"/>
      <c r="AG106" s="2"/>
      <c r="AH106" s="2"/>
      <c r="AI106" s="2"/>
      <c r="AJ106" s="2"/>
      <c r="AK106" s="2"/>
      <c r="AL106" s="41"/>
      <c r="AM106" s="140" t="s">
        <v>32</v>
      </c>
      <c r="AN106" s="141"/>
      <c r="AO106" s="141"/>
      <c r="AP106" s="141"/>
      <c r="AQ106" s="141"/>
      <c r="AR106" s="142"/>
      <c r="AS106" s="147" t="str">
        <f>IF(SUM(Q121+Q123+Q125+Q127),"再生砕石"," ")</f>
        <v xml:space="preserve"> </v>
      </c>
      <c r="AT106" s="148"/>
      <c r="AU106" s="148"/>
      <c r="AV106" s="149"/>
      <c r="AW106" s="147" t="str">
        <f>IF(Q123,"再生合材"," ")</f>
        <v xml:space="preserve"> </v>
      </c>
      <c r="AX106" s="148"/>
      <c r="AY106" s="148"/>
      <c r="AZ106" s="149"/>
      <c r="BA106" s="147" t="str">
        <f>IF(SUM(Q135+Q137+Q139),"燃料チップ"," ")</f>
        <v xml:space="preserve"> </v>
      </c>
      <c r="BB106" s="148"/>
      <c r="BC106" s="148"/>
      <c r="BD106" s="149"/>
      <c r="BE106" s="147" t="str">
        <f>IF(Q141,"廃石膏"," ")</f>
        <v xml:space="preserve"> </v>
      </c>
      <c r="BF106" s="148"/>
      <c r="BG106" s="148"/>
      <c r="BH106" s="149"/>
      <c r="BI106" s="147"/>
      <c r="BJ106" s="148"/>
      <c r="BK106" s="148"/>
      <c r="BL106" s="148"/>
      <c r="BM106" s="149"/>
      <c r="BN106" s="147"/>
      <c r="BO106" s="148"/>
      <c r="BP106" s="148"/>
      <c r="BQ106" s="148"/>
      <c r="BR106" s="148"/>
      <c r="BS106" s="149"/>
      <c r="BT106" s="148"/>
      <c r="BU106" s="148"/>
      <c r="BV106" s="148"/>
      <c r="BW106" s="148"/>
      <c r="BX106" s="149"/>
      <c r="BY106" s="62"/>
      <c r="BZ106" s="26"/>
      <c r="CA106" s="26"/>
    </row>
    <row r="107" spans="2:82" ht="13.5" customHeight="1">
      <c r="B107" s="23"/>
      <c r="C107" s="153" t="s">
        <v>169</v>
      </c>
      <c r="D107" s="154"/>
      <c r="E107" s="155"/>
      <c r="F107" s="156"/>
      <c r="G107" s="157"/>
      <c r="H107" s="157"/>
      <c r="I107" s="157"/>
      <c r="J107" s="157"/>
      <c r="K107" s="157"/>
      <c r="L107" s="157"/>
      <c r="M107" s="158"/>
      <c r="N107" s="153" t="s">
        <v>170</v>
      </c>
      <c r="O107" s="154"/>
      <c r="P107" s="154"/>
      <c r="Q107" s="154"/>
      <c r="R107" s="155"/>
      <c r="S107" s="154"/>
      <c r="T107" s="154"/>
      <c r="U107" s="154"/>
      <c r="V107" s="154"/>
      <c r="W107" s="154"/>
      <c r="X107" s="154"/>
      <c r="Y107" s="154"/>
      <c r="Z107" s="154"/>
      <c r="AA107" s="154"/>
      <c r="AB107" s="154"/>
      <c r="AC107" s="154"/>
      <c r="AD107" s="154"/>
      <c r="AE107" s="154"/>
      <c r="AF107" s="154"/>
      <c r="AG107" s="154"/>
      <c r="AH107" s="154"/>
      <c r="AI107" s="155"/>
      <c r="AJ107" s="75"/>
      <c r="AK107" s="75"/>
      <c r="AL107" s="41"/>
      <c r="AM107" s="140"/>
      <c r="AN107" s="141"/>
      <c r="AO107" s="141"/>
      <c r="AP107" s="141"/>
      <c r="AQ107" s="141"/>
      <c r="AR107" s="142"/>
      <c r="AS107" s="144"/>
      <c r="AT107" s="145"/>
      <c r="AU107" s="145"/>
      <c r="AV107" s="146"/>
      <c r="AW107" s="144"/>
      <c r="AX107" s="145"/>
      <c r="AY107" s="145"/>
      <c r="AZ107" s="146"/>
      <c r="BA107" s="144"/>
      <c r="BB107" s="145"/>
      <c r="BC107" s="145"/>
      <c r="BD107" s="146"/>
      <c r="BE107" s="144"/>
      <c r="BF107" s="145"/>
      <c r="BG107" s="145"/>
      <c r="BH107" s="146"/>
      <c r="BI107" s="144"/>
      <c r="BJ107" s="145"/>
      <c r="BK107" s="145"/>
      <c r="BL107" s="145"/>
      <c r="BM107" s="146"/>
      <c r="BN107" s="144"/>
      <c r="BO107" s="145"/>
      <c r="BP107" s="145"/>
      <c r="BQ107" s="145"/>
      <c r="BR107" s="145"/>
      <c r="BS107" s="146"/>
      <c r="BT107" s="145"/>
      <c r="BU107" s="145"/>
      <c r="BV107" s="145"/>
      <c r="BW107" s="145"/>
      <c r="BX107" s="146"/>
      <c r="BY107" s="62"/>
      <c r="BZ107" s="26"/>
      <c r="CA107" s="26"/>
    </row>
    <row r="108" spans="2:82" ht="13.5" customHeight="1">
      <c r="B108" s="23"/>
      <c r="C108" s="176" t="s">
        <v>171</v>
      </c>
      <c r="D108" s="177"/>
      <c r="E108" s="178"/>
      <c r="F108" s="32" t="s">
        <v>80</v>
      </c>
      <c r="G108" s="30"/>
      <c r="H108" s="30" t="s">
        <v>107</v>
      </c>
      <c r="I108" s="27"/>
      <c r="J108" s="27"/>
      <c r="K108" s="27"/>
      <c r="L108" s="27"/>
      <c r="M108" s="27"/>
      <c r="N108" s="27"/>
      <c r="O108" s="27"/>
      <c r="P108" s="27"/>
      <c r="Q108" s="27"/>
      <c r="R108" s="27"/>
      <c r="S108" s="27"/>
      <c r="T108" s="27"/>
      <c r="U108" s="27"/>
      <c r="V108" s="27"/>
      <c r="W108" s="27"/>
      <c r="X108" s="27"/>
      <c r="Y108" s="27"/>
      <c r="Z108" s="28"/>
      <c r="AA108" s="27"/>
      <c r="AB108" s="15"/>
      <c r="AC108" s="15"/>
      <c r="AD108" s="15"/>
      <c r="AE108" s="15"/>
      <c r="AF108" s="15"/>
      <c r="AG108" s="15"/>
      <c r="AH108" s="15"/>
      <c r="AI108" s="33"/>
      <c r="AJ108" s="2"/>
      <c r="AK108" s="2"/>
      <c r="AL108" s="2"/>
      <c r="AM108" s="140" t="s">
        <v>33</v>
      </c>
      <c r="AN108" s="141"/>
      <c r="AO108" s="141"/>
      <c r="AP108" s="141"/>
      <c r="AQ108" s="141"/>
      <c r="AR108" s="142"/>
      <c r="AS108" s="147" t="str">
        <f>IF(SUM(Q121+Q123+Q125+Q127),"県内業者"," ")</f>
        <v xml:space="preserve"> </v>
      </c>
      <c r="AT108" s="148"/>
      <c r="AU108" s="148"/>
      <c r="AV108" s="149"/>
      <c r="AW108" s="147" t="str">
        <f>IF(Q123,"(有)青木組"," ")</f>
        <v xml:space="preserve"> </v>
      </c>
      <c r="AX108" s="148"/>
      <c r="AY108" s="148"/>
      <c r="AZ108" s="149"/>
      <c r="BA108" s="170" t="str">
        <f>IF(SUM(Q135+Q137+Q139),"王子木材緑化(株)"," ")</f>
        <v xml:space="preserve"> </v>
      </c>
      <c r="BB108" s="171"/>
      <c r="BC108" s="171"/>
      <c r="BD108" s="172"/>
      <c r="BE108" s="147" t="str">
        <f>IF(Q141,"(株)興徳ｸﾘｰﾅｰ"," ")</f>
        <v xml:space="preserve"> </v>
      </c>
      <c r="BF108" s="148"/>
      <c r="BG108" s="148"/>
      <c r="BH108" s="149"/>
      <c r="BI108" s="147"/>
      <c r="BJ108" s="148"/>
      <c r="BK108" s="148"/>
      <c r="BL108" s="148"/>
      <c r="BM108" s="149"/>
      <c r="BN108" s="147"/>
      <c r="BO108" s="148"/>
      <c r="BP108" s="148"/>
      <c r="BQ108" s="148"/>
      <c r="BR108" s="148"/>
      <c r="BS108" s="149"/>
      <c r="BT108" s="148"/>
      <c r="BU108" s="148"/>
      <c r="BV108" s="148"/>
      <c r="BW108" s="148"/>
      <c r="BX108" s="149"/>
      <c r="BY108" s="62"/>
      <c r="BZ108" s="26"/>
      <c r="CA108" s="26"/>
    </row>
    <row r="109" spans="2:82">
      <c r="B109" s="23"/>
      <c r="C109" s="179"/>
      <c r="D109" s="103"/>
      <c r="E109" s="180"/>
      <c r="F109" s="34"/>
      <c r="G109" s="24"/>
      <c r="H109" s="31" t="s">
        <v>108</v>
      </c>
      <c r="I109" s="24"/>
      <c r="J109" s="24"/>
      <c r="K109" s="24"/>
      <c r="L109" s="24"/>
      <c r="M109" s="24"/>
      <c r="N109" s="24"/>
      <c r="O109" s="24"/>
      <c r="P109" s="24"/>
      <c r="Q109" s="24"/>
      <c r="R109" s="24"/>
      <c r="S109" s="24"/>
      <c r="T109" s="24"/>
      <c r="U109" s="24"/>
      <c r="V109" s="24"/>
      <c r="W109" s="24"/>
      <c r="X109" s="24"/>
      <c r="Y109" s="24"/>
      <c r="Z109" s="29"/>
      <c r="AA109" s="24"/>
      <c r="AB109" s="3"/>
      <c r="AC109" s="3"/>
      <c r="AD109" s="3"/>
      <c r="AE109" s="3"/>
      <c r="AF109" s="3"/>
      <c r="AG109" s="3"/>
      <c r="AH109" s="3"/>
      <c r="AI109" s="35"/>
      <c r="AJ109" s="2"/>
      <c r="AK109" s="2"/>
      <c r="AL109" s="2"/>
      <c r="AM109" s="140"/>
      <c r="AN109" s="141"/>
      <c r="AO109" s="141"/>
      <c r="AP109" s="141"/>
      <c r="AQ109" s="141"/>
      <c r="AR109" s="142"/>
      <c r="AS109" s="144"/>
      <c r="AT109" s="145"/>
      <c r="AU109" s="145"/>
      <c r="AV109" s="146"/>
      <c r="AW109" s="144"/>
      <c r="AX109" s="145"/>
      <c r="AY109" s="145"/>
      <c r="AZ109" s="146"/>
      <c r="BA109" s="173"/>
      <c r="BB109" s="174"/>
      <c r="BC109" s="174"/>
      <c r="BD109" s="175"/>
      <c r="BE109" s="144"/>
      <c r="BF109" s="145"/>
      <c r="BG109" s="145"/>
      <c r="BH109" s="146"/>
      <c r="BI109" s="144"/>
      <c r="BJ109" s="145"/>
      <c r="BK109" s="145"/>
      <c r="BL109" s="145"/>
      <c r="BM109" s="146"/>
      <c r="BN109" s="144"/>
      <c r="BO109" s="145"/>
      <c r="BP109" s="145"/>
      <c r="BQ109" s="145"/>
      <c r="BR109" s="145"/>
      <c r="BS109" s="146"/>
      <c r="BT109" s="145"/>
      <c r="BU109" s="145"/>
      <c r="BV109" s="145"/>
      <c r="BW109" s="145"/>
      <c r="BX109" s="146"/>
      <c r="BY109" s="62"/>
      <c r="BZ109" s="26"/>
      <c r="CA109" s="26"/>
    </row>
    <row r="110" spans="2:82" ht="14.25" customHeight="1">
      <c r="B110" s="23"/>
      <c r="C110" s="164" t="s">
        <v>172</v>
      </c>
      <c r="D110" s="165"/>
      <c r="E110" s="166"/>
      <c r="F110" s="87"/>
      <c r="G110" s="88"/>
      <c r="H110" s="88"/>
      <c r="I110" s="88"/>
      <c r="J110" s="88"/>
      <c r="K110" s="88"/>
      <c r="L110" s="88"/>
      <c r="M110" s="88"/>
      <c r="N110" s="88"/>
      <c r="O110" s="88"/>
      <c r="P110" s="88"/>
      <c r="Q110" s="88"/>
      <c r="R110" s="88"/>
      <c r="S110" s="88"/>
      <c r="T110" s="88"/>
      <c r="U110" s="88"/>
      <c r="V110" s="25" t="s">
        <v>109</v>
      </c>
      <c r="W110" s="25"/>
      <c r="X110" s="25"/>
      <c r="Y110" s="25"/>
      <c r="Z110" s="36"/>
      <c r="AA110" s="25"/>
      <c r="AB110" s="82"/>
      <c r="AC110" s="82"/>
      <c r="AD110" s="82"/>
      <c r="AE110" s="82"/>
      <c r="AF110" s="82"/>
      <c r="AG110" s="82"/>
      <c r="AH110" s="82"/>
      <c r="AI110" s="37"/>
      <c r="AJ110" s="2"/>
      <c r="AK110" s="2"/>
      <c r="AL110" s="2"/>
      <c r="AM110" s="140" t="s">
        <v>32</v>
      </c>
      <c r="AN110" s="141"/>
      <c r="AO110" s="141"/>
      <c r="AP110" s="141"/>
      <c r="AQ110" s="141"/>
      <c r="AR110" s="142"/>
      <c r="AS110" s="167"/>
      <c r="AT110" s="168"/>
      <c r="AU110" s="168"/>
      <c r="AV110" s="169"/>
      <c r="AW110" s="167"/>
      <c r="AX110" s="168"/>
      <c r="AY110" s="168"/>
      <c r="AZ110" s="169"/>
      <c r="BA110" s="167"/>
      <c r="BB110" s="168"/>
      <c r="BC110" s="168"/>
      <c r="BD110" s="169"/>
      <c r="BE110" s="167"/>
      <c r="BF110" s="168"/>
      <c r="BG110" s="168"/>
      <c r="BH110" s="169"/>
      <c r="BI110" s="147"/>
      <c r="BJ110" s="148"/>
      <c r="BK110" s="148"/>
      <c r="BL110" s="148"/>
      <c r="BM110" s="149"/>
      <c r="BN110" s="147"/>
      <c r="BO110" s="148"/>
      <c r="BP110" s="148"/>
      <c r="BQ110" s="148"/>
      <c r="BR110" s="148"/>
      <c r="BS110" s="149"/>
      <c r="BT110" s="148"/>
      <c r="BU110" s="148"/>
      <c r="BV110" s="148"/>
      <c r="BW110" s="148"/>
      <c r="BX110" s="149"/>
      <c r="BY110" s="62"/>
      <c r="BZ110" s="26"/>
      <c r="CA110" s="26"/>
    </row>
    <row r="111" spans="2:82">
      <c r="B111" s="23"/>
      <c r="C111" s="18" t="s">
        <v>394</v>
      </c>
      <c r="D111" s="18"/>
      <c r="E111" s="18"/>
      <c r="F111" s="18"/>
      <c r="G111" s="18"/>
      <c r="H111" s="18"/>
      <c r="I111" s="18"/>
      <c r="J111" s="18"/>
      <c r="K111" s="24"/>
      <c r="L111" s="24"/>
      <c r="M111" s="24"/>
      <c r="N111" s="24"/>
      <c r="O111" s="24"/>
      <c r="P111" s="24"/>
      <c r="Q111" s="24"/>
      <c r="R111" s="24"/>
      <c r="S111" s="24"/>
      <c r="T111" s="24"/>
      <c r="U111" s="24"/>
      <c r="V111" s="24"/>
      <c r="W111" s="24"/>
      <c r="X111" s="24"/>
      <c r="Y111" s="18"/>
      <c r="Z111" s="18"/>
      <c r="AA111" s="18"/>
      <c r="AB111" s="2"/>
      <c r="AC111" s="2"/>
      <c r="AD111" s="2"/>
      <c r="AE111" s="2"/>
      <c r="AF111" s="2"/>
      <c r="AG111" s="2"/>
      <c r="AH111" s="2"/>
      <c r="AI111" s="2"/>
      <c r="AJ111" s="2"/>
      <c r="AK111" s="2"/>
      <c r="AL111" s="2"/>
      <c r="AM111" s="140"/>
      <c r="AN111" s="141"/>
      <c r="AO111" s="141"/>
      <c r="AP111" s="141"/>
      <c r="AQ111" s="141"/>
      <c r="AR111" s="142"/>
      <c r="AS111" s="167"/>
      <c r="AT111" s="168"/>
      <c r="AU111" s="168"/>
      <c r="AV111" s="169"/>
      <c r="AW111" s="167"/>
      <c r="AX111" s="168"/>
      <c r="AY111" s="168"/>
      <c r="AZ111" s="169"/>
      <c r="BA111" s="167"/>
      <c r="BB111" s="168"/>
      <c r="BC111" s="168"/>
      <c r="BD111" s="169"/>
      <c r="BE111" s="167"/>
      <c r="BF111" s="168"/>
      <c r="BG111" s="168"/>
      <c r="BH111" s="169"/>
      <c r="BI111" s="144"/>
      <c r="BJ111" s="145"/>
      <c r="BK111" s="145"/>
      <c r="BL111" s="145"/>
      <c r="BM111" s="146"/>
      <c r="BN111" s="144"/>
      <c r="BO111" s="145"/>
      <c r="BP111" s="145"/>
      <c r="BQ111" s="145"/>
      <c r="BR111" s="145"/>
      <c r="BS111" s="146"/>
      <c r="BT111" s="145"/>
      <c r="BU111" s="145"/>
      <c r="BV111" s="145"/>
      <c r="BW111" s="145"/>
      <c r="BX111" s="146"/>
      <c r="BY111" s="62"/>
      <c r="BZ111" s="26"/>
      <c r="CA111" s="26"/>
    </row>
    <row r="112" spans="2:82">
      <c r="B112" s="23"/>
      <c r="C112" s="18" t="s">
        <v>105</v>
      </c>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M112" s="140" t="s">
        <v>33</v>
      </c>
      <c r="AN112" s="141"/>
      <c r="AO112" s="141"/>
      <c r="AP112" s="141"/>
      <c r="AQ112" s="141"/>
      <c r="AR112" s="142"/>
      <c r="AS112" s="167"/>
      <c r="AT112" s="168"/>
      <c r="AU112" s="168"/>
      <c r="AV112" s="169"/>
      <c r="AW112" s="167"/>
      <c r="AX112" s="168"/>
      <c r="AY112" s="168"/>
      <c r="AZ112" s="169"/>
      <c r="BA112" s="167"/>
      <c r="BB112" s="168"/>
      <c r="BC112" s="168"/>
      <c r="BD112" s="169"/>
      <c r="BE112" s="167"/>
      <c r="BF112" s="168"/>
      <c r="BG112" s="168"/>
      <c r="BH112" s="169"/>
      <c r="BI112" s="147"/>
      <c r="BJ112" s="148"/>
      <c r="BK112" s="148"/>
      <c r="BL112" s="148"/>
      <c r="BM112" s="149"/>
      <c r="BN112" s="147"/>
      <c r="BO112" s="148"/>
      <c r="BP112" s="148"/>
      <c r="BQ112" s="148"/>
      <c r="BR112" s="148"/>
      <c r="BS112" s="149"/>
      <c r="BT112" s="148"/>
      <c r="BU112" s="148"/>
      <c r="BV112" s="148"/>
      <c r="BW112" s="148"/>
      <c r="BX112" s="149"/>
      <c r="BY112" s="62"/>
      <c r="BZ112" s="26"/>
      <c r="CA112" s="26"/>
    </row>
    <row r="113" spans="2:86">
      <c r="B113" s="23"/>
      <c r="C113" s="18" t="s">
        <v>106</v>
      </c>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M113" s="140"/>
      <c r="AN113" s="141"/>
      <c r="AO113" s="141"/>
      <c r="AP113" s="141"/>
      <c r="AQ113" s="141"/>
      <c r="AR113" s="142"/>
      <c r="AS113" s="167"/>
      <c r="AT113" s="168"/>
      <c r="AU113" s="168"/>
      <c r="AV113" s="169"/>
      <c r="AW113" s="167"/>
      <c r="AX113" s="168"/>
      <c r="AY113" s="168"/>
      <c r="AZ113" s="169"/>
      <c r="BA113" s="167"/>
      <c r="BB113" s="168"/>
      <c r="BC113" s="168"/>
      <c r="BD113" s="169"/>
      <c r="BE113" s="167"/>
      <c r="BF113" s="168"/>
      <c r="BG113" s="168"/>
      <c r="BH113" s="169"/>
      <c r="BI113" s="144"/>
      <c r="BJ113" s="145"/>
      <c r="BK113" s="145"/>
      <c r="BL113" s="145"/>
      <c r="BM113" s="146"/>
      <c r="BN113" s="144"/>
      <c r="BO113" s="145"/>
      <c r="BP113" s="145"/>
      <c r="BQ113" s="145"/>
      <c r="BR113" s="145"/>
      <c r="BS113" s="146"/>
      <c r="BT113" s="145"/>
      <c r="BU113" s="145"/>
      <c r="BV113" s="145"/>
      <c r="BW113" s="145"/>
      <c r="BX113" s="146"/>
      <c r="BY113" s="62"/>
      <c r="BZ113" s="26"/>
      <c r="CA113" s="26"/>
    </row>
    <row r="114" spans="2:86">
      <c r="B114" s="61"/>
      <c r="C114" s="26" t="s">
        <v>103</v>
      </c>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M114" s="61"/>
      <c r="AN114" s="61"/>
      <c r="AO114" s="61"/>
      <c r="AP114" s="61"/>
      <c r="AQ114" s="61"/>
      <c r="AR114" s="61"/>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row>
    <row r="115" spans="2:86">
      <c r="B115" s="61"/>
      <c r="C115" s="26" t="s">
        <v>104</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M115" s="39" t="s">
        <v>27</v>
      </c>
      <c r="AN115" s="39"/>
      <c r="AO115" s="39"/>
      <c r="AP115" s="39"/>
      <c r="AQ115" s="58"/>
      <c r="AR115" s="58"/>
      <c r="AS115" s="58"/>
      <c r="AT115" s="58"/>
      <c r="AU115" s="58"/>
      <c r="AV115" s="58"/>
      <c r="AW115" s="58"/>
      <c r="AX115" s="58"/>
      <c r="AY115" s="58"/>
      <c r="AZ115" s="58"/>
      <c r="BA115" s="58"/>
      <c r="BB115" s="58"/>
      <c r="BC115" s="58"/>
      <c r="BD115" s="58"/>
      <c r="BE115" s="58"/>
      <c r="BF115" s="48"/>
      <c r="BG115" s="48"/>
      <c r="BH115" s="48"/>
      <c r="BI115" s="48"/>
      <c r="BJ115" s="48"/>
      <c r="BK115" s="48"/>
      <c r="BL115" s="48"/>
      <c r="BM115" s="48"/>
      <c r="BN115" s="48"/>
      <c r="BO115" s="48"/>
      <c r="BP115" s="48"/>
      <c r="BQ115" s="48"/>
      <c r="BR115" s="48"/>
      <c r="BS115" s="48"/>
      <c r="BT115" s="48"/>
      <c r="BU115" s="48"/>
      <c r="BV115" s="48"/>
      <c r="BW115" s="48"/>
      <c r="BX115" s="48"/>
      <c r="BY115" s="18"/>
      <c r="BZ115" s="18"/>
      <c r="CA115" s="18"/>
    </row>
    <row r="116" spans="2:86">
      <c r="B116" s="61"/>
      <c r="C116" s="18" t="s">
        <v>90</v>
      </c>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M116" s="147" t="s">
        <v>19</v>
      </c>
      <c r="AN116" s="148"/>
      <c r="AO116" s="148"/>
      <c r="AP116" s="149"/>
      <c r="AQ116" s="147" t="s">
        <v>21</v>
      </c>
      <c r="AR116" s="148"/>
      <c r="AS116" s="148"/>
      <c r="AT116" s="149"/>
      <c r="AU116" s="147" t="s">
        <v>37</v>
      </c>
      <c r="AV116" s="148"/>
      <c r="AW116" s="148"/>
      <c r="AX116" s="149"/>
      <c r="AY116" s="140" t="s">
        <v>98</v>
      </c>
      <c r="AZ116" s="141"/>
      <c r="BA116" s="141"/>
      <c r="BB116" s="141"/>
      <c r="BC116" s="141"/>
      <c r="BD116" s="141"/>
      <c r="BE116" s="141"/>
      <c r="BF116" s="142"/>
      <c r="BG116" s="140" t="s">
        <v>9</v>
      </c>
      <c r="BH116" s="141"/>
      <c r="BI116" s="142"/>
      <c r="BJ116" s="147" t="s">
        <v>10</v>
      </c>
      <c r="BK116" s="148"/>
      <c r="BL116" s="148"/>
      <c r="BM116" s="128"/>
      <c r="BN116" s="258"/>
      <c r="BO116" s="147" t="s">
        <v>29</v>
      </c>
      <c r="BP116" s="148"/>
      <c r="BQ116" s="148"/>
      <c r="BR116" s="148"/>
      <c r="BS116" s="148"/>
      <c r="BT116" s="148"/>
      <c r="BU116" s="148"/>
      <c r="BV116" s="148"/>
      <c r="BW116" s="148"/>
      <c r="BX116" s="149"/>
      <c r="BY116" s="64"/>
      <c r="BZ116" s="61"/>
      <c r="CA116" s="61"/>
    </row>
    <row r="117" spans="2:86">
      <c r="B117" s="69" t="s">
        <v>120</v>
      </c>
      <c r="C117" s="48" t="s">
        <v>7</v>
      </c>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6"/>
      <c r="AC117" s="46"/>
      <c r="AD117" s="46"/>
      <c r="AE117" s="46"/>
      <c r="AF117" s="46"/>
      <c r="AG117" s="46"/>
      <c r="AH117" s="46"/>
      <c r="AI117" s="46"/>
      <c r="AJ117" s="46"/>
      <c r="AK117" s="46"/>
      <c r="AM117" s="144" t="s">
        <v>20</v>
      </c>
      <c r="AN117" s="145"/>
      <c r="AO117" s="145"/>
      <c r="AP117" s="146"/>
      <c r="AQ117" s="144" t="s">
        <v>173</v>
      </c>
      <c r="AR117" s="145"/>
      <c r="AS117" s="145"/>
      <c r="AT117" s="146"/>
      <c r="AU117" s="144" t="s">
        <v>38</v>
      </c>
      <c r="AV117" s="145"/>
      <c r="AW117" s="145"/>
      <c r="AX117" s="146"/>
      <c r="AY117" s="140"/>
      <c r="AZ117" s="141"/>
      <c r="BA117" s="141"/>
      <c r="BB117" s="141"/>
      <c r="BC117" s="141"/>
      <c r="BD117" s="141"/>
      <c r="BE117" s="141"/>
      <c r="BF117" s="142"/>
      <c r="BG117" s="140"/>
      <c r="BH117" s="141"/>
      <c r="BI117" s="142"/>
      <c r="BJ117" s="144"/>
      <c r="BK117" s="145"/>
      <c r="BL117" s="145"/>
      <c r="BM117" s="259"/>
      <c r="BN117" s="260"/>
      <c r="BO117" s="145" t="s">
        <v>174</v>
      </c>
      <c r="BP117" s="145"/>
      <c r="BQ117" s="145"/>
      <c r="BR117" s="145"/>
      <c r="BS117" s="145"/>
      <c r="BT117" s="145"/>
      <c r="BU117" s="145"/>
      <c r="BV117" s="145"/>
      <c r="BW117" s="145"/>
      <c r="BX117" s="146"/>
      <c r="BY117" s="64"/>
      <c r="BZ117" s="61"/>
      <c r="CA117" s="61"/>
    </row>
    <row r="118" spans="2:86" s="4" customFormat="1" ht="12" customHeight="1">
      <c r="B118" s="147" t="s">
        <v>175</v>
      </c>
      <c r="C118" s="148"/>
      <c r="D118" s="148"/>
      <c r="E118" s="148"/>
      <c r="F118" s="149"/>
      <c r="G118" s="147" t="s">
        <v>13</v>
      </c>
      <c r="H118" s="148"/>
      <c r="I118" s="148"/>
      <c r="J118" s="148"/>
      <c r="K118" s="148"/>
      <c r="L118" s="148"/>
      <c r="M118" s="148"/>
      <c r="N118" s="148"/>
      <c r="O118" s="148"/>
      <c r="P118" s="149"/>
      <c r="Q118" s="147" t="s">
        <v>176</v>
      </c>
      <c r="R118" s="148"/>
      <c r="S118" s="148"/>
      <c r="T118" s="149"/>
      <c r="U118" s="147" t="s">
        <v>14</v>
      </c>
      <c r="V118" s="148"/>
      <c r="W118" s="148"/>
      <c r="X118" s="148"/>
      <c r="Y118" s="148"/>
      <c r="Z118" s="148"/>
      <c r="AA118" s="148"/>
      <c r="AB118" s="148"/>
      <c r="AC118" s="148"/>
      <c r="AD118" s="148"/>
      <c r="AE118" s="148"/>
      <c r="AF118" s="148"/>
      <c r="AG118" s="148"/>
      <c r="AH118" s="148"/>
      <c r="AI118" s="149"/>
      <c r="AJ118" s="58"/>
      <c r="AK118" s="58"/>
      <c r="AM118" s="84"/>
      <c r="AN118" s="85"/>
      <c r="AO118" s="85"/>
      <c r="AP118" s="86"/>
      <c r="AQ118" s="84"/>
      <c r="AR118" s="85"/>
      <c r="AS118" s="85"/>
      <c r="AT118" s="86"/>
      <c r="AU118" s="84"/>
      <c r="AV118" s="85"/>
      <c r="AW118" s="85"/>
      <c r="AX118" s="86"/>
      <c r="AY118" s="84"/>
      <c r="AZ118" s="85"/>
      <c r="BA118" s="85"/>
      <c r="BB118" s="85"/>
      <c r="BC118" s="85"/>
      <c r="BD118" s="85"/>
      <c r="BE118" s="85"/>
      <c r="BF118" s="86"/>
      <c r="BG118" s="84"/>
      <c r="BH118" s="85"/>
      <c r="BI118" s="86"/>
      <c r="BJ118" s="84"/>
      <c r="BK118" s="85"/>
      <c r="BL118" s="85"/>
      <c r="BM118" s="85"/>
      <c r="BN118" s="86"/>
      <c r="BO118" s="85"/>
      <c r="BP118" s="85"/>
      <c r="BQ118" s="85"/>
      <c r="BR118" s="85"/>
      <c r="BS118" s="85"/>
      <c r="BT118" s="85"/>
      <c r="BU118" s="85"/>
      <c r="BV118" s="85"/>
      <c r="BW118" s="85"/>
      <c r="BX118" s="86"/>
      <c r="BY118" s="62"/>
      <c r="BZ118" s="26"/>
      <c r="CA118" s="26"/>
    </row>
    <row r="119" spans="2:86" s="4" customFormat="1" ht="12" customHeight="1">
      <c r="B119" s="144"/>
      <c r="C119" s="145"/>
      <c r="D119" s="145"/>
      <c r="E119" s="145"/>
      <c r="F119" s="146"/>
      <c r="G119" s="140" t="s">
        <v>8</v>
      </c>
      <c r="H119" s="141"/>
      <c r="I119" s="141"/>
      <c r="J119" s="141"/>
      <c r="K119" s="142"/>
      <c r="L119" s="140" t="s">
        <v>177</v>
      </c>
      <c r="M119" s="141"/>
      <c r="N119" s="141"/>
      <c r="O119" s="141"/>
      <c r="P119" s="142"/>
      <c r="Q119" s="144" t="s">
        <v>178</v>
      </c>
      <c r="R119" s="145"/>
      <c r="S119" s="145"/>
      <c r="T119" s="146"/>
      <c r="U119" s="140" t="s">
        <v>9</v>
      </c>
      <c r="V119" s="141"/>
      <c r="W119" s="141"/>
      <c r="X119" s="142"/>
      <c r="Y119" s="140" t="s">
        <v>10</v>
      </c>
      <c r="Z119" s="141"/>
      <c r="AA119" s="141"/>
      <c r="AB119" s="142"/>
      <c r="AC119" s="140" t="s">
        <v>11</v>
      </c>
      <c r="AD119" s="141"/>
      <c r="AE119" s="141"/>
      <c r="AF119" s="141"/>
      <c r="AG119" s="141"/>
      <c r="AH119" s="141"/>
      <c r="AI119" s="142"/>
      <c r="AJ119" s="58"/>
      <c r="AK119" s="58"/>
      <c r="AM119" s="84"/>
      <c r="AN119" s="85"/>
      <c r="AO119" s="85"/>
      <c r="AP119" s="86"/>
      <c r="AQ119" s="84"/>
      <c r="AR119" s="85"/>
      <c r="AS119" s="85"/>
      <c r="AT119" s="86"/>
      <c r="AU119" s="84"/>
      <c r="AV119" s="85"/>
      <c r="AW119" s="85"/>
      <c r="AX119" s="86"/>
      <c r="AY119" s="84"/>
      <c r="AZ119" s="85"/>
      <c r="BA119" s="85"/>
      <c r="BB119" s="85"/>
      <c r="BC119" s="85"/>
      <c r="BD119" s="85"/>
      <c r="BE119" s="85"/>
      <c r="BF119" s="86"/>
      <c r="BG119" s="84"/>
      <c r="BH119" s="85"/>
      <c r="BI119" s="86"/>
      <c r="BJ119" s="84"/>
      <c r="BK119" s="85"/>
      <c r="BL119" s="85"/>
      <c r="BM119" s="85"/>
      <c r="BN119" s="86"/>
      <c r="BO119" s="85"/>
      <c r="BP119" s="85"/>
      <c r="BQ119" s="85"/>
      <c r="BR119" s="85"/>
      <c r="BS119" s="85"/>
      <c r="BT119" s="85"/>
      <c r="BU119" s="85"/>
      <c r="BV119" s="85"/>
      <c r="BW119" s="85"/>
      <c r="BX119" s="86"/>
      <c r="BY119" s="62"/>
      <c r="BZ119" s="26"/>
      <c r="CA119" s="26"/>
      <c r="CG119" s="4" t="s">
        <v>152</v>
      </c>
      <c r="CH119" s="4" t="s">
        <v>153</v>
      </c>
    </row>
    <row r="120" spans="2:86" s="4" customFormat="1" ht="12" customHeight="1">
      <c r="B120" s="191" t="s">
        <v>179</v>
      </c>
      <c r="C120" s="192"/>
      <c r="D120" s="192"/>
      <c r="E120" s="192"/>
      <c r="F120" s="193"/>
      <c r="G120" s="147"/>
      <c r="H120" s="148"/>
      <c r="I120" s="148"/>
      <c r="J120" s="148"/>
      <c r="K120" s="149"/>
      <c r="L120" s="147"/>
      <c r="M120" s="148"/>
      <c r="N120" s="148"/>
      <c r="O120" s="148"/>
      <c r="P120" s="149"/>
      <c r="Q120" s="78"/>
      <c r="R120" s="79"/>
      <c r="S120" s="80"/>
      <c r="T120" s="70"/>
      <c r="U120" s="147" t="str">
        <f>IF(Q121,"破 砕","  ")</f>
        <v xml:space="preserve">  </v>
      </c>
      <c r="V120" s="148"/>
      <c r="W120" s="148" t="e">
        <f t="shared" ref="W120" si="0">IF(U120,"t","  ")</f>
        <v>#VALUE!</v>
      </c>
      <c r="X120" s="149"/>
      <c r="Y120" s="184"/>
      <c r="Z120" s="185"/>
      <c r="AA120" s="185"/>
      <c r="AB120" s="71"/>
      <c r="AC120" s="170" t="str">
        <f>IF(Q121,"(有) 青藍","　　")</f>
        <v>　　</v>
      </c>
      <c r="AD120" s="171"/>
      <c r="AE120" s="171"/>
      <c r="AF120" s="171"/>
      <c r="AG120" s="171"/>
      <c r="AH120" s="171"/>
      <c r="AI120" s="172"/>
      <c r="AJ120" s="76"/>
      <c r="AK120" s="76"/>
      <c r="AM120" s="84"/>
      <c r="AN120" s="85"/>
      <c r="AO120" s="85"/>
      <c r="AP120" s="86"/>
      <c r="AQ120" s="84"/>
      <c r="AR120" s="85"/>
      <c r="AS120" s="85"/>
      <c r="AT120" s="86"/>
      <c r="AU120" s="84"/>
      <c r="AV120" s="85"/>
      <c r="AW120" s="85"/>
      <c r="AX120" s="86"/>
      <c r="AY120" s="84"/>
      <c r="AZ120" s="85"/>
      <c r="BA120" s="85"/>
      <c r="BB120" s="85"/>
      <c r="BC120" s="85"/>
      <c r="BD120" s="85"/>
      <c r="BE120" s="85"/>
      <c r="BF120" s="86"/>
      <c r="BG120" s="84"/>
      <c r="BH120" s="85"/>
      <c r="BI120" s="86"/>
      <c r="BJ120" s="84"/>
      <c r="BK120" s="85"/>
      <c r="BL120" s="85"/>
      <c r="BM120" s="85"/>
      <c r="BN120" s="86"/>
      <c r="BO120" s="85"/>
      <c r="BP120" s="85"/>
      <c r="BQ120" s="85"/>
      <c r="BR120" s="85"/>
      <c r="BS120" s="85"/>
      <c r="BT120" s="85"/>
      <c r="BU120" s="85"/>
      <c r="BV120" s="85"/>
      <c r="BW120" s="85"/>
      <c r="BX120" s="86"/>
      <c r="BY120" s="62"/>
      <c r="BZ120" s="26"/>
      <c r="CA120" s="26"/>
      <c r="CG120" s="266">
        <f>ROUND(G121*Q121,0)</f>
        <v>0</v>
      </c>
      <c r="CH120" s="266">
        <f>ROUND(L121*Q121,0)</f>
        <v>0</v>
      </c>
    </row>
    <row r="121" spans="2:86" s="4" customFormat="1" ht="12" customHeight="1">
      <c r="B121" s="194"/>
      <c r="C121" s="195"/>
      <c r="D121" s="195"/>
      <c r="E121" s="195"/>
      <c r="F121" s="196"/>
      <c r="G121" s="200"/>
      <c r="H121" s="201"/>
      <c r="I121" s="201"/>
      <c r="J121" s="145" t="str">
        <f>IF(G121,"円/ｔ ","　")</f>
        <v>　</v>
      </c>
      <c r="K121" s="146"/>
      <c r="L121" s="200"/>
      <c r="M121" s="201"/>
      <c r="N121" s="201"/>
      <c r="O121" s="145" t="str">
        <f>IF(L121,"円/ ｔ ","　")</f>
        <v>　</v>
      </c>
      <c r="P121" s="146"/>
      <c r="Q121" s="202"/>
      <c r="R121" s="203"/>
      <c r="S121" s="203"/>
      <c r="T121" s="101" t="str">
        <f>IF(Q121,"t"," ")</f>
        <v xml:space="preserve"> </v>
      </c>
      <c r="U121" s="197"/>
      <c r="V121" s="198"/>
      <c r="W121" s="198"/>
      <c r="X121" s="199"/>
      <c r="Y121" s="186" t="str">
        <f>IF(Q121,840,"　")</f>
        <v>　</v>
      </c>
      <c r="Z121" s="187"/>
      <c r="AA121" s="145" t="str">
        <f>IF(Q121,"t / 日","  ")</f>
        <v xml:space="preserve">  </v>
      </c>
      <c r="AB121" s="146"/>
      <c r="AC121" s="188" t="str">
        <f>IF(Q121,"阿南市桑野町尾花117番地","　　")</f>
        <v>　　</v>
      </c>
      <c r="AD121" s="189"/>
      <c r="AE121" s="189"/>
      <c r="AF121" s="189"/>
      <c r="AG121" s="189"/>
      <c r="AH121" s="189"/>
      <c r="AI121" s="190"/>
      <c r="AJ121" s="76"/>
      <c r="AK121" s="76"/>
      <c r="AM121" s="84"/>
      <c r="AN121" s="85"/>
      <c r="AO121" s="85"/>
      <c r="AP121" s="86"/>
      <c r="AQ121" s="84"/>
      <c r="AR121" s="85"/>
      <c r="AS121" s="85"/>
      <c r="AT121" s="86"/>
      <c r="AU121" s="84"/>
      <c r="AV121" s="85"/>
      <c r="AW121" s="85"/>
      <c r="AX121" s="86"/>
      <c r="AY121" s="84"/>
      <c r="AZ121" s="85"/>
      <c r="BA121" s="85"/>
      <c r="BB121" s="85"/>
      <c r="BC121" s="85"/>
      <c r="BD121" s="85"/>
      <c r="BE121" s="85"/>
      <c r="BF121" s="86"/>
      <c r="BG121" s="84"/>
      <c r="BH121" s="85"/>
      <c r="BI121" s="86"/>
      <c r="BJ121" s="84"/>
      <c r="BK121" s="85"/>
      <c r="BL121" s="85"/>
      <c r="BM121" s="85"/>
      <c r="BN121" s="86"/>
      <c r="BO121" s="85"/>
      <c r="BP121" s="85"/>
      <c r="BQ121" s="85"/>
      <c r="BR121" s="85"/>
      <c r="BS121" s="85"/>
      <c r="BT121" s="85"/>
      <c r="BU121" s="85"/>
      <c r="BV121" s="85"/>
      <c r="BW121" s="85"/>
      <c r="BX121" s="86"/>
      <c r="BY121" s="62"/>
      <c r="BZ121" s="26"/>
      <c r="CA121" s="26"/>
      <c r="CG121" s="267"/>
      <c r="CH121" s="267"/>
    </row>
    <row r="122" spans="2:86" s="4" customFormat="1" ht="12" customHeight="1">
      <c r="B122" s="181" t="s">
        <v>181</v>
      </c>
      <c r="C122" s="182"/>
      <c r="D122" s="182"/>
      <c r="E122" s="182"/>
      <c r="F122" s="183"/>
      <c r="G122" s="147"/>
      <c r="H122" s="148"/>
      <c r="I122" s="148"/>
      <c r="J122" s="148"/>
      <c r="K122" s="149"/>
      <c r="L122" s="147"/>
      <c r="M122" s="148"/>
      <c r="N122" s="148"/>
      <c r="O122" s="148"/>
      <c r="P122" s="149"/>
      <c r="Q122" s="78"/>
      <c r="R122" s="79"/>
      <c r="S122" s="80"/>
      <c r="T122" s="70"/>
      <c r="U122" s="147" t="str">
        <f t="shared" ref="U122" si="1">IF(Q123,"破 砕","  ")</f>
        <v xml:space="preserve">  </v>
      </c>
      <c r="V122" s="148"/>
      <c r="W122" s="148" t="e">
        <f t="shared" ref="W122" si="2">IF(U122,"t","  ")</f>
        <v>#VALUE!</v>
      </c>
      <c r="X122" s="149"/>
      <c r="Y122" s="184"/>
      <c r="Z122" s="185"/>
      <c r="AA122" s="185"/>
      <c r="AB122" s="71"/>
      <c r="AC122" s="170" t="str">
        <f t="shared" ref="AC122" si="3">IF(Q123,"(有)青藍","　　")</f>
        <v>　　</v>
      </c>
      <c r="AD122" s="171"/>
      <c r="AE122" s="171"/>
      <c r="AF122" s="171"/>
      <c r="AG122" s="171"/>
      <c r="AH122" s="171"/>
      <c r="AI122" s="172"/>
      <c r="AJ122" s="76"/>
      <c r="AK122" s="76"/>
      <c r="AM122" s="84"/>
      <c r="AN122" s="85"/>
      <c r="AO122" s="85"/>
      <c r="AP122" s="86"/>
      <c r="AQ122" s="84"/>
      <c r="AR122" s="85"/>
      <c r="AS122" s="85"/>
      <c r="AT122" s="86"/>
      <c r="AU122" s="84"/>
      <c r="AV122" s="85"/>
      <c r="AW122" s="85"/>
      <c r="AX122" s="86"/>
      <c r="AY122" s="84"/>
      <c r="AZ122" s="85"/>
      <c r="BA122" s="85"/>
      <c r="BB122" s="85"/>
      <c r="BC122" s="85"/>
      <c r="BD122" s="85"/>
      <c r="BE122" s="85"/>
      <c r="BF122" s="86"/>
      <c r="BG122" s="84"/>
      <c r="BH122" s="85"/>
      <c r="BI122" s="86"/>
      <c r="BJ122" s="84"/>
      <c r="BK122" s="85"/>
      <c r="BL122" s="85"/>
      <c r="BM122" s="85"/>
      <c r="BN122" s="86"/>
      <c r="BO122" s="85"/>
      <c r="BP122" s="85"/>
      <c r="BQ122" s="85"/>
      <c r="BR122" s="85"/>
      <c r="BS122" s="85"/>
      <c r="BT122" s="85"/>
      <c r="BU122" s="85"/>
      <c r="BV122" s="85"/>
      <c r="BW122" s="85"/>
      <c r="BX122" s="86"/>
      <c r="BY122" s="62"/>
      <c r="BZ122" s="26"/>
      <c r="CA122" s="26"/>
      <c r="CG122" s="266">
        <f t="shared" ref="CG122" si="4">ROUND(G123*Q123,0)</f>
        <v>0</v>
      </c>
      <c r="CH122" s="266">
        <f t="shared" ref="CH122" si="5">ROUND(L123*Q123,0)</f>
        <v>0</v>
      </c>
    </row>
    <row r="123" spans="2:86" s="4" customFormat="1" ht="12" customHeight="1">
      <c r="B123" s="204" t="s">
        <v>179</v>
      </c>
      <c r="C123" s="205"/>
      <c r="D123" s="205"/>
      <c r="E123" s="205"/>
      <c r="F123" s="206"/>
      <c r="G123" s="200"/>
      <c r="H123" s="201"/>
      <c r="I123" s="201"/>
      <c r="J123" s="145" t="str">
        <f>IF(G123,"円/ｔ ","　")</f>
        <v>　</v>
      </c>
      <c r="K123" s="146"/>
      <c r="L123" s="200"/>
      <c r="M123" s="201"/>
      <c r="N123" s="201"/>
      <c r="O123" s="145" t="str">
        <f>IF(L123,"円/ ｔ ","　")</f>
        <v>　</v>
      </c>
      <c r="P123" s="146"/>
      <c r="Q123" s="202"/>
      <c r="R123" s="203"/>
      <c r="S123" s="203"/>
      <c r="T123" s="101" t="str">
        <f>IF(Q123,"t"," ")</f>
        <v xml:space="preserve"> </v>
      </c>
      <c r="U123" s="197"/>
      <c r="V123" s="198"/>
      <c r="W123" s="198"/>
      <c r="X123" s="199"/>
      <c r="Y123" s="186" t="str">
        <f>IF(Q123,840,"　")</f>
        <v>　</v>
      </c>
      <c r="Z123" s="187"/>
      <c r="AA123" s="145" t="str">
        <f t="shared" ref="AA123" si="6">IF(Q123,"t / 日","  ")</f>
        <v xml:space="preserve">  </v>
      </c>
      <c r="AB123" s="146"/>
      <c r="AC123" s="173" t="str">
        <f>IF(Q123,"阿南市桑野町尾花117番地","　　")</f>
        <v>　　</v>
      </c>
      <c r="AD123" s="174"/>
      <c r="AE123" s="174"/>
      <c r="AF123" s="174"/>
      <c r="AG123" s="174"/>
      <c r="AH123" s="174"/>
      <c r="AI123" s="175"/>
      <c r="AJ123" s="76"/>
      <c r="AK123" s="76"/>
      <c r="AM123" s="84"/>
      <c r="AN123" s="85"/>
      <c r="AO123" s="85"/>
      <c r="AP123" s="86"/>
      <c r="AQ123" s="84"/>
      <c r="AR123" s="85"/>
      <c r="AS123" s="85"/>
      <c r="AT123" s="86"/>
      <c r="AU123" s="84"/>
      <c r="AV123" s="85"/>
      <c r="AW123" s="85"/>
      <c r="AX123" s="86"/>
      <c r="AY123" s="84"/>
      <c r="AZ123" s="85"/>
      <c r="BA123" s="85"/>
      <c r="BB123" s="85"/>
      <c r="BC123" s="85"/>
      <c r="BD123" s="85"/>
      <c r="BE123" s="85"/>
      <c r="BF123" s="86"/>
      <c r="BG123" s="84"/>
      <c r="BH123" s="85"/>
      <c r="BI123" s="86"/>
      <c r="BJ123" s="84"/>
      <c r="BK123" s="85"/>
      <c r="BL123" s="85"/>
      <c r="BM123" s="85"/>
      <c r="BN123" s="86"/>
      <c r="BO123" s="85"/>
      <c r="BP123" s="85"/>
      <c r="BQ123" s="85"/>
      <c r="BR123" s="85"/>
      <c r="BS123" s="85"/>
      <c r="BT123" s="85"/>
      <c r="BU123" s="85"/>
      <c r="BV123" s="85"/>
      <c r="BW123" s="85"/>
      <c r="BX123" s="86"/>
      <c r="BY123" s="62"/>
      <c r="BZ123" s="26"/>
      <c r="CA123" s="26"/>
      <c r="CG123" s="267"/>
      <c r="CH123" s="267"/>
    </row>
    <row r="124" spans="2:86" s="4" customFormat="1" ht="12" customHeight="1">
      <c r="B124" s="181" t="s">
        <v>300</v>
      </c>
      <c r="C124" s="182"/>
      <c r="D124" s="182"/>
      <c r="E124" s="182"/>
      <c r="F124" s="183"/>
      <c r="G124" s="147"/>
      <c r="H124" s="148"/>
      <c r="I124" s="148"/>
      <c r="J124" s="148"/>
      <c r="K124" s="149"/>
      <c r="L124" s="147"/>
      <c r="M124" s="148"/>
      <c r="N124" s="148"/>
      <c r="O124" s="148"/>
      <c r="P124" s="149"/>
      <c r="Q124" s="78"/>
      <c r="R124" s="79"/>
      <c r="S124" s="80"/>
      <c r="T124" s="70"/>
      <c r="U124" s="147" t="str">
        <f t="shared" ref="U124" si="7">IF(Q125,"破 砕","  ")</f>
        <v xml:space="preserve">  </v>
      </c>
      <c r="V124" s="148"/>
      <c r="W124" s="148" t="e">
        <f t="shared" ref="W124" si="8">IF(U124,"t","  ")</f>
        <v>#VALUE!</v>
      </c>
      <c r="X124" s="149"/>
      <c r="Y124" s="184"/>
      <c r="Z124" s="185"/>
      <c r="AA124" s="185"/>
      <c r="AB124" s="71"/>
      <c r="AC124" s="170" t="str">
        <f t="shared" ref="AC124" si="9">IF(Q125,"(有)青藍","　　")</f>
        <v>　　</v>
      </c>
      <c r="AD124" s="171"/>
      <c r="AE124" s="171"/>
      <c r="AF124" s="171"/>
      <c r="AG124" s="171"/>
      <c r="AH124" s="171"/>
      <c r="AI124" s="172"/>
      <c r="AJ124" s="76"/>
      <c r="AK124" s="76"/>
      <c r="AM124" s="84"/>
      <c r="AN124" s="85"/>
      <c r="AO124" s="85"/>
      <c r="AP124" s="86"/>
      <c r="AQ124" s="84"/>
      <c r="AR124" s="85"/>
      <c r="AS124" s="85"/>
      <c r="AT124" s="86"/>
      <c r="AU124" s="84"/>
      <c r="AV124" s="85"/>
      <c r="AW124" s="85"/>
      <c r="AX124" s="86"/>
      <c r="AY124" s="84"/>
      <c r="AZ124" s="85"/>
      <c r="BA124" s="85"/>
      <c r="BB124" s="85"/>
      <c r="BC124" s="85"/>
      <c r="BD124" s="85"/>
      <c r="BE124" s="85"/>
      <c r="BF124" s="86"/>
      <c r="BG124" s="84"/>
      <c r="BH124" s="85"/>
      <c r="BI124" s="86"/>
      <c r="BJ124" s="84"/>
      <c r="BK124" s="85"/>
      <c r="BL124" s="85"/>
      <c r="BM124" s="85"/>
      <c r="BN124" s="86"/>
      <c r="BO124" s="85"/>
      <c r="BP124" s="85"/>
      <c r="BQ124" s="85"/>
      <c r="BR124" s="85"/>
      <c r="BS124" s="85"/>
      <c r="BT124" s="85"/>
      <c r="BU124" s="85"/>
      <c r="BV124" s="85"/>
      <c r="BW124" s="85"/>
      <c r="BX124" s="86"/>
      <c r="BY124" s="62"/>
      <c r="BZ124" s="26"/>
      <c r="CA124" s="26"/>
      <c r="CG124" s="266">
        <f t="shared" ref="CG124" si="10">ROUND(G125*Q125,0)</f>
        <v>0</v>
      </c>
      <c r="CH124" s="266">
        <f t="shared" ref="CH124" si="11">ROUND(L125*Q125,0)</f>
        <v>0</v>
      </c>
    </row>
    <row r="125" spans="2:86" s="4" customFormat="1" ht="12" customHeight="1">
      <c r="B125" s="204" t="s">
        <v>121</v>
      </c>
      <c r="C125" s="205"/>
      <c r="D125" s="205"/>
      <c r="E125" s="205"/>
      <c r="F125" s="206"/>
      <c r="G125" s="200"/>
      <c r="H125" s="201"/>
      <c r="I125" s="201"/>
      <c r="J125" s="145" t="str">
        <f>IF(G125,"円/ｔ ","　")</f>
        <v>　</v>
      </c>
      <c r="K125" s="146"/>
      <c r="L125" s="200"/>
      <c r="M125" s="201"/>
      <c r="N125" s="201"/>
      <c r="O125" s="145" t="str">
        <f>IF(L125,"円/ ｔ ","　")</f>
        <v>　</v>
      </c>
      <c r="P125" s="146"/>
      <c r="Q125" s="202"/>
      <c r="R125" s="203"/>
      <c r="S125" s="203"/>
      <c r="T125" s="101" t="str">
        <f t="shared" ref="T125" si="12">IF(Q125,"t"," ")</f>
        <v xml:space="preserve"> </v>
      </c>
      <c r="U125" s="197"/>
      <c r="V125" s="198"/>
      <c r="W125" s="198"/>
      <c r="X125" s="199"/>
      <c r="Y125" s="186" t="str">
        <f>IF(Q125,840,"　")</f>
        <v>　</v>
      </c>
      <c r="Z125" s="187"/>
      <c r="AA125" s="145" t="str">
        <f t="shared" ref="AA125" si="13">IF(Q125,"t / 日","  ")</f>
        <v xml:space="preserve">  </v>
      </c>
      <c r="AB125" s="146"/>
      <c r="AC125" s="173" t="str">
        <f>IF(Q125,"阿南市桑野町尾花117番地","　　")</f>
        <v>　　</v>
      </c>
      <c r="AD125" s="174"/>
      <c r="AE125" s="174"/>
      <c r="AF125" s="174"/>
      <c r="AG125" s="174"/>
      <c r="AH125" s="174"/>
      <c r="AI125" s="175"/>
      <c r="AJ125" s="76"/>
      <c r="AK125" s="76"/>
      <c r="AM125" s="84"/>
      <c r="AN125" s="85"/>
      <c r="AO125" s="85"/>
      <c r="AP125" s="86"/>
      <c r="AQ125" s="84"/>
      <c r="AR125" s="85"/>
      <c r="AS125" s="85"/>
      <c r="AT125" s="86"/>
      <c r="AU125" s="84"/>
      <c r="AV125" s="85"/>
      <c r="AW125" s="85"/>
      <c r="AX125" s="86"/>
      <c r="AY125" s="84"/>
      <c r="AZ125" s="85"/>
      <c r="BA125" s="85"/>
      <c r="BB125" s="85"/>
      <c r="BC125" s="85"/>
      <c r="BD125" s="85"/>
      <c r="BE125" s="85"/>
      <c r="BF125" s="86"/>
      <c r="BG125" s="84"/>
      <c r="BH125" s="85"/>
      <c r="BI125" s="86"/>
      <c r="BJ125" s="84"/>
      <c r="BK125" s="85"/>
      <c r="BL125" s="85"/>
      <c r="BM125" s="85"/>
      <c r="BN125" s="86"/>
      <c r="BO125" s="85"/>
      <c r="BP125" s="85"/>
      <c r="BQ125" s="85"/>
      <c r="BR125" s="85"/>
      <c r="BS125" s="85"/>
      <c r="BT125" s="85"/>
      <c r="BU125" s="85"/>
      <c r="BV125" s="85"/>
      <c r="BW125" s="85"/>
      <c r="BX125" s="86"/>
      <c r="BY125" s="62"/>
      <c r="BZ125" s="26"/>
      <c r="CA125" s="26"/>
      <c r="CG125" s="267"/>
      <c r="CH125" s="267"/>
    </row>
    <row r="126" spans="2:86" s="4" customFormat="1" ht="12" customHeight="1">
      <c r="B126" s="181" t="s">
        <v>182</v>
      </c>
      <c r="C126" s="182"/>
      <c r="D126" s="182"/>
      <c r="E126" s="182"/>
      <c r="F126" s="183"/>
      <c r="G126" s="147"/>
      <c r="H126" s="148"/>
      <c r="I126" s="148"/>
      <c r="J126" s="148"/>
      <c r="K126" s="149"/>
      <c r="L126" s="147"/>
      <c r="M126" s="148"/>
      <c r="N126" s="148"/>
      <c r="O126" s="148"/>
      <c r="P126" s="149"/>
      <c r="Q126" s="78"/>
      <c r="R126" s="79"/>
      <c r="S126" s="80"/>
      <c r="T126" s="70"/>
      <c r="U126" s="147" t="str">
        <f t="shared" ref="U126" si="14">IF(Q127,"破 砕","  ")</f>
        <v xml:space="preserve">  </v>
      </c>
      <c r="V126" s="148"/>
      <c r="W126" s="148" t="e">
        <f t="shared" ref="W126" si="15">IF(U126,"t","  ")</f>
        <v>#VALUE!</v>
      </c>
      <c r="X126" s="149"/>
      <c r="Y126" s="184"/>
      <c r="Z126" s="185"/>
      <c r="AA126" s="185"/>
      <c r="AB126" s="71"/>
      <c r="AC126" s="170" t="str">
        <f>IF(Q127,"(有)青藍","　　")</f>
        <v>　　</v>
      </c>
      <c r="AD126" s="170"/>
      <c r="AE126" s="170"/>
      <c r="AF126" s="170"/>
      <c r="AG126" s="170"/>
      <c r="AH126" s="170"/>
      <c r="AI126" s="207"/>
      <c r="AJ126" s="76"/>
      <c r="AK126" s="76"/>
      <c r="AM126" s="84"/>
      <c r="AN126" s="85"/>
      <c r="AO126" s="85"/>
      <c r="AP126" s="86"/>
      <c r="AQ126" s="84"/>
      <c r="AR126" s="85"/>
      <c r="AS126" s="85"/>
      <c r="AT126" s="86"/>
      <c r="AU126" s="84"/>
      <c r="AV126" s="85"/>
      <c r="AW126" s="85"/>
      <c r="AX126" s="86"/>
      <c r="AY126" s="84"/>
      <c r="AZ126" s="85"/>
      <c r="BA126" s="85"/>
      <c r="BB126" s="85"/>
      <c r="BC126" s="85"/>
      <c r="BD126" s="85"/>
      <c r="BE126" s="85"/>
      <c r="BF126" s="86"/>
      <c r="BG126" s="84"/>
      <c r="BH126" s="85"/>
      <c r="BI126" s="86"/>
      <c r="BJ126" s="84"/>
      <c r="BK126" s="85"/>
      <c r="BL126" s="85"/>
      <c r="BM126" s="85"/>
      <c r="BN126" s="86"/>
      <c r="BO126" s="85"/>
      <c r="BP126" s="85"/>
      <c r="BQ126" s="85"/>
      <c r="BR126" s="85"/>
      <c r="BS126" s="85"/>
      <c r="BT126" s="85"/>
      <c r="BU126" s="85"/>
      <c r="BV126" s="85"/>
      <c r="BW126" s="85"/>
      <c r="BX126" s="86"/>
      <c r="BY126" s="62"/>
      <c r="BZ126" s="26"/>
      <c r="CA126" s="26"/>
      <c r="CG126" s="266">
        <f t="shared" ref="CG126" si="16">ROUND(G127*Q127,0)</f>
        <v>0</v>
      </c>
      <c r="CH126" s="266">
        <f t="shared" ref="CH126" si="17">ROUND(L127*Q127,0)</f>
        <v>0</v>
      </c>
    </row>
    <row r="127" spans="2:86" s="4" customFormat="1" ht="12" customHeight="1">
      <c r="B127" s="204" t="s">
        <v>183</v>
      </c>
      <c r="C127" s="205"/>
      <c r="D127" s="205"/>
      <c r="E127" s="205"/>
      <c r="F127" s="206"/>
      <c r="G127" s="200"/>
      <c r="H127" s="201"/>
      <c r="I127" s="201"/>
      <c r="J127" s="145" t="str">
        <f>IF(G127,"円/ｔ ","　")</f>
        <v>　</v>
      </c>
      <c r="K127" s="146"/>
      <c r="L127" s="200"/>
      <c r="M127" s="201"/>
      <c r="N127" s="201"/>
      <c r="O127" s="145" t="str">
        <f>IF(L127,"円/ ｔ ","　")</f>
        <v>　</v>
      </c>
      <c r="P127" s="146"/>
      <c r="Q127" s="202"/>
      <c r="R127" s="203"/>
      <c r="S127" s="203"/>
      <c r="T127" s="101" t="str">
        <f t="shared" ref="T127" si="18">IF(Q127,"t"," ")</f>
        <v xml:space="preserve"> </v>
      </c>
      <c r="U127" s="197"/>
      <c r="V127" s="198"/>
      <c r="W127" s="198"/>
      <c r="X127" s="199"/>
      <c r="Y127" s="208" t="str">
        <f>IF(Q127,24.8,"　")</f>
        <v>　</v>
      </c>
      <c r="Z127" s="209"/>
      <c r="AA127" s="145" t="str">
        <f t="shared" ref="AA127" si="19">IF(Q127,"t / 日","  ")</f>
        <v xml:space="preserve">  </v>
      </c>
      <c r="AB127" s="146"/>
      <c r="AC127" s="144" t="str">
        <f>IF(Q127,"阿南市桑野町尾花116ほか","　　")</f>
        <v>　　</v>
      </c>
      <c r="AD127" s="144"/>
      <c r="AE127" s="144"/>
      <c r="AF127" s="144"/>
      <c r="AG127" s="144"/>
      <c r="AH127" s="144"/>
      <c r="AI127" s="210"/>
      <c r="AJ127" s="76"/>
      <c r="AK127" s="7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G127" s="267"/>
      <c r="CH127" s="267"/>
    </row>
    <row r="128" spans="2:86" s="4" customFormat="1" ht="12" customHeight="1">
      <c r="B128" s="211" t="s">
        <v>1</v>
      </c>
      <c r="C128" s="212"/>
      <c r="D128" s="212"/>
      <c r="E128" s="212"/>
      <c r="F128" s="211"/>
      <c r="G128" s="147"/>
      <c r="H128" s="148"/>
      <c r="I128" s="148"/>
      <c r="J128" s="148"/>
      <c r="K128" s="149"/>
      <c r="L128" s="147"/>
      <c r="M128" s="148"/>
      <c r="N128" s="148"/>
      <c r="O128" s="148"/>
      <c r="P128" s="149"/>
      <c r="Q128" s="78"/>
      <c r="R128" s="79"/>
      <c r="S128" s="80"/>
      <c r="T128" s="70"/>
      <c r="U128" s="147" t="str">
        <f t="shared" ref="U128" si="20">IF(Q129,"破 砕","  ")</f>
        <v xml:space="preserve">  </v>
      </c>
      <c r="V128" s="148"/>
      <c r="W128" s="148" t="e">
        <f t="shared" ref="W128" si="21">IF(U128,"t","  ")</f>
        <v>#VALUE!</v>
      </c>
      <c r="X128" s="149"/>
      <c r="Y128" s="184"/>
      <c r="Z128" s="185"/>
      <c r="AA128" s="185"/>
      <c r="AB128" s="71"/>
      <c r="AC128" s="170" t="str">
        <f>IF(Q129,"(有)青藍","　　")</f>
        <v>　　</v>
      </c>
      <c r="AD128" s="170"/>
      <c r="AE128" s="170"/>
      <c r="AF128" s="170"/>
      <c r="AG128" s="170"/>
      <c r="AH128" s="170"/>
      <c r="AI128" s="207"/>
      <c r="AJ128" s="76"/>
      <c r="AK128" s="76"/>
      <c r="AM128" s="39" t="s">
        <v>397</v>
      </c>
      <c r="AN128" s="39"/>
      <c r="AO128" s="39"/>
      <c r="AP128" s="39"/>
      <c r="AQ128" s="58"/>
      <c r="AR128" s="58"/>
      <c r="AS128" s="58"/>
      <c r="AT128" s="58"/>
      <c r="AU128" s="58"/>
      <c r="AV128" s="58"/>
      <c r="AW128" s="58"/>
      <c r="AX128" s="58"/>
      <c r="AY128" s="58"/>
      <c r="AZ128" s="58"/>
      <c r="BA128" s="58"/>
      <c r="BB128" s="58"/>
      <c r="BC128" s="58"/>
      <c r="BD128" s="58"/>
      <c r="BE128" s="58"/>
      <c r="BF128" s="48"/>
      <c r="BG128" s="48"/>
      <c r="BH128" s="48"/>
      <c r="BI128" s="48"/>
      <c r="BJ128" s="48"/>
      <c r="BK128" s="48"/>
      <c r="BL128" s="48"/>
      <c r="BM128" s="48"/>
      <c r="BN128" s="48"/>
      <c r="BO128" s="48"/>
      <c r="BP128" s="48"/>
      <c r="BQ128" s="48"/>
      <c r="BR128" s="48"/>
      <c r="BS128" s="48"/>
      <c r="BT128" s="48"/>
      <c r="BU128" s="48"/>
      <c r="BV128" s="48"/>
      <c r="BW128" s="48"/>
      <c r="BX128" s="48"/>
      <c r="BY128" s="18"/>
      <c r="BZ128" s="18"/>
      <c r="CA128" s="18"/>
      <c r="CG128" s="266">
        <f t="shared" ref="CG128" si="22">ROUND(G129*Q129,0)</f>
        <v>0</v>
      </c>
      <c r="CH128" s="266">
        <f t="shared" ref="CH128" si="23">ROUND(L129*Q129,0)</f>
        <v>0</v>
      </c>
    </row>
    <row r="129" spans="2:86" s="4" customFormat="1" ht="12" customHeight="1">
      <c r="B129" s="211"/>
      <c r="C129" s="212"/>
      <c r="D129" s="212"/>
      <c r="E129" s="212"/>
      <c r="F129" s="211"/>
      <c r="G129" s="200"/>
      <c r="H129" s="201"/>
      <c r="I129" s="201"/>
      <c r="J129" s="145" t="str">
        <f>IF(G129,"円/ｔ ","　")</f>
        <v>　</v>
      </c>
      <c r="K129" s="146"/>
      <c r="L129" s="200"/>
      <c r="M129" s="201"/>
      <c r="N129" s="201"/>
      <c r="O129" s="145" t="str">
        <f>IF(L129,"円/ ｔ ","　")</f>
        <v>　</v>
      </c>
      <c r="P129" s="146"/>
      <c r="Q129" s="202"/>
      <c r="R129" s="203"/>
      <c r="S129" s="203"/>
      <c r="T129" s="101" t="str">
        <f t="shared" ref="T129" si="24">IF(Q129,"t"," ")</f>
        <v xml:space="preserve"> </v>
      </c>
      <c r="U129" s="197"/>
      <c r="V129" s="198"/>
      <c r="W129" s="198"/>
      <c r="X129" s="199"/>
      <c r="Y129" s="208" t="str">
        <f>IF(Q129,1.5,"　")</f>
        <v>　</v>
      </c>
      <c r="Z129" s="209"/>
      <c r="AA129" s="145" t="str">
        <f t="shared" ref="AA129" si="25">IF(Q129,"t / 日","  ")</f>
        <v xml:space="preserve">  </v>
      </c>
      <c r="AB129" s="146"/>
      <c r="AC129" s="144" t="str">
        <f>IF(Q129,"阿南市桑野町尾花116ほか","　　")</f>
        <v>　　</v>
      </c>
      <c r="AD129" s="144"/>
      <c r="AE129" s="144"/>
      <c r="AF129" s="144"/>
      <c r="AG129" s="144"/>
      <c r="AH129" s="144"/>
      <c r="AI129" s="210"/>
      <c r="AJ129" s="58"/>
      <c r="AK129" s="58"/>
      <c r="AM129" s="147" t="s">
        <v>19</v>
      </c>
      <c r="AN129" s="148"/>
      <c r="AO129" s="148"/>
      <c r="AP129" s="148"/>
      <c r="AQ129" s="147" t="s">
        <v>21</v>
      </c>
      <c r="AR129" s="148"/>
      <c r="AS129" s="148"/>
      <c r="AT129" s="149"/>
      <c r="AU129" s="148" t="s">
        <v>97</v>
      </c>
      <c r="AV129" s="148"/>
      <c r="AW129" s="148"/>
      <c r="AX129" s="149"/>
      <c r="AY129" s="140" t="s">
        <v>28</v>
      </c>
      <c r="AZ129" s="141"/>
      <c r="BA129" s="141"/>
      <c r="BB129" s="141"/>
      <c r="BC129" s="141"/>
      <c r="BD129" s="141"/>
      <c r="BE129" s="141"/>
      <c r="BF129" s="142"/>
      <c r="BG129" s="140" t="s">
        <v>9</v>
      </c>
      <c r="BH129" s="141"/>
      <c r="BI129" s="142"/>
      <c r="BJ129" s="147" t="s">
        <v>10</v>
      </c>
      <c r="BK129" s="148"/>
      <c r="BL129" s="148"/>
      <c r="BM129" s="148"/>
      <c r="BN129" s="149"/>
      <c r="BO129" s="147" t="s">
        <v>29</v>
      </c>
      <c r="BP129" s="148"/>
      <c r="BQ129" s="148"/>
      <c r="BR129" s="148"/>
      <c r="BS129" s="148"/>
      <c r="BT129" s="148"/>
      <c r="BU129" s="148"/>
      <c r="BV129" s="148"/>
      <c r="BW129" s="148"/>
      <c r="BX129" s="149"/>
      <c r="BY129" s="64"/>
      <c r="BZ129" s="61"/>
      <c r="CA129" s="61"/>
      <c r="CG129" s="267"/>
      <c r="CH129" s="267"/>
    </row>
    <row r="130" spans="2:86" s="4" customFormat="1" ht="12" customHeight="1">
      <c r="B130" s="211" t="s">
        <v>2</v>
      </c>
      <c r="C130" s="212"/>
      <c r="D130" s="212"/>
      <c r="E130" s="212"/>
      <c r="F130" s="211"/>
      <c r="G130" s="147"/>
      <c r="H130" s="148"/>
      <c r="I130" s="148"/>
      <c r="J130" s="148"/>
      <c r="K130" s="149"/>
      <c r="L130" s="147"/>
      <c r="M130" s="148"/>
      <c r="N130" s="148"/>
      <c r="O130" s="148"/>
      <c r="P130" s="149"/>
      <c r="Q130" s="78"/>
      <c r="R130" s="79"/>
      <c r="S130" s="80"/>
      <c r="T130" s="70"/>
      <c r="U130" s="147" t="str">
        <f t="shared" ref="U130" si="26">IF(Q131,"破 砕","  ")</f>
        <v xml:space="preserve">  </v>
      </c>
      <c r="V130" s="148"/>
      <c r="W130" s="148" t="e">
        <f t="shared" ref="W130" si="27">IF(U130,"t","  ")</f>
        <v>#VALUE!</v>
      </c>
      <c r="X130" s="149"/>
      <c r="Y130" s="184"/>
      <c r="Z130" s="185"/>
      <c r="AA130" s="185"/>
      <c r="AB130" s="71"/>
      <c r="AC130" s="170"/>
      <c r="AD130" s="170"/>
      <c r="AE130" s="170"/>
      <c r="AF130" s="170"/>
      <c r="AG130" s="170"/>
      <c r="AH130" s="170"/>
      <c r="AI130" s="207"/>
      <c r="AJ130" s="76"/>
      <c r="AK130" s="76"/>
      <c r="AM130" s="144" t="s">
        <v>184</v>
      </c>
      <c r="AN130" s="145"/>
      <c r="AO130" s="145"/>
      <c r="AP130" s="145"/>
      <c r="AQ130" s="144" t="s">
        <v>173</v>
      </c>
      <c r="AR130" s="145"/>
      <c r="AS130" s="145"/>
      <c r="AT130" s="146"/>
      <c r="AU130" s="145" t="s">
        <v>38</v>
      </c>
      <c r="AV130" s="145"/>
      <c r="AW130" s="145"/>
      <c r="AX130" s="146"/>
      <c r="AY130" s="140"/>
      <c r="AZ130" s="141"/>
      <c r="BA130" s="141"/>
      <c r="BB130" s="141"/>
      <c r="BC130" s="141"/>
      <c r="BD130" s="141"/>
      <c r="BE130" s="141"/>
      <c r="BF130" s="142"/>
      <c r="BG130" s="140"/>
      <c r="BH130" s="141"/>
      <c r="BI130" s="142"/>
      <c r="BJ130" s="144"/>
      <c r="BK130" s="145"/>
      <c r="BL130" s="145"/>
      <c r="BM130" s="145"/>
      <c r="BN130" s="146"/>
      <c r="BO130" s="144"/>
      <c r="BP130" s="145"/>
      <c r="BQ130" s="145"/>
      <c r="BR130" s="145"/>
      <c r="BS130" s="145"/>
      <c r="BT130" s="145"/>
      <c r="BU130" s="145"/>
      <c r="BV130" s="145"/>
      <c r="BW130" s="145"/>
      <c r="BX130" s="146"/>
      <c r="BY130" s="64"/>
      <c r="BZ130" s="61"/>
      <c r="CA130" s="61"/>
      <c r="CG130" s="266">
        <f t="shared" ref="CG130" si="28">ROUND(G131*Q131,0)</f>
        <v>0</v>
      </c>
      <c r="CH130" s="266">
        <f t="shared" ref="CH130" si="29">ROUND(L131*Q131,0)</f>
        <v>0</v>
      </c>
    </row>
    <row r="131" spans="2:86" s="4" customFormat="1" ht="12" customHeight="1">
      <c r="B131" s="211"/>
      <c r="C131" s="212"/>
      <c r="D131" s="212"/>
      <c r="E131" s="212"/>
      <c r="F131" s="211"/>
      <c r="G131" s="200"/>
      <c r="H131" s="201"/>
      <c r="I131" s="201"/>
      <c r="J131" s="145" t="str">
        <f>IF(G131,"円/ｔ ","　")</f>
        <v>　</v>
      </c>
      <c r="K131" s="146"/>
      <c r="L131" s="200"/>
      <c r="M131" s="201"/>
      <c r="N131" s="201"/>
      <c r="O131" s="145" t="str">
        <f>IF(L131,"円/ ｔ ","　")</f>
        <v>　</v>
      </c>
      <c r="P131" s="146"/>
      <c r="Q131" s="202"/>
      <c r="R131" s="203"/>
      <c r="S131" s="203"/>
      <c r="T131" s="101" t="str">
        <f t="shared" ref="T131" si="30">IF(Q131,"t"," ")</f>
        <v xml:space="preserve"> </v>
      </c>
      <c r="U131" s="197"/>
      <c r="V131" s="198"/>
      <c r="W131" s="198"/>
      <c r="X131" s="199"/>
      <c r="Y131" s="186"/>
      <c r="Z131" s="187"/>
      <c r="AA131" s="145"/>
      <c r="AB131" s="146"/>
      <c r="AC131" s="173"/>
      <c r="AD131" s="173"/>
      <c r="AE131" s="173"/>
      <c r="AF131" s="173"/>
      <c r="AG131" s="173"/>
      <c r="AH131" s="173"/>
      <c r="AI131" s="213"/>
      <c r="AJ131" s="76"/>
      <c r="AK131" s="76"/>
      <c r="AM131" s="275" t="str">
        <f>IF(Q129,"廃プラスチック類","　")</f>
        <v>　</v>
      </c>
      <c r="AN131" s="276"/>
      <c r="AO131" s="276"/>
      <c r="AP131" s="277"/>
      <c r="AQ131" s="147" t="str">
        <f>IF(Q129,"3630043122","　")</f>
        <v>　</v>
      </c>
      <c r="AR131" s="148"/>
      <c r="AS131" s="148"/>
      <c r="AT131" s="149"/>
      <c r="AU131" s="275" t="str">
        <f>IF(Q129,"一般財団法人徳島県環境整備公社","　")</f>
        <v>　</v>
      </c>
      <c r="AV131" s="276"/>
      <c r="AW131" s="276"/>
      <c r="AX131" s="277"/>
      <c r="AY131" s="170" t="str">
        <f>IF(Q129,"阿南市橘町小勝187番地の地先公有水面","　")</f>
        <v>　</v>
      </c>
      <c r="AZ131" s="171"/>
      <c r="BA131" s="171"/>
      <c r="BB131" s="171"/>
      <c r="BC131" s="171"/>
      <c r="BD131" s="171"/>
      <c r="BE131" s="171"/>
      <c r="BF131" s="172"/>
      <c r="BG131" s="147" t="str">
        <f>IF(Q129,"管理型","　　")</f>
        <v>　　</v>
      </c>
      <c r="BH131" s="148"/>
      <c r="BI131" s="149"/>
      <c r="BJ131" s="269" t="str">
        <f>IF(Q129,"630,000　m3","　　")</f>
        <v>　　</v>
      </c>
      <c r="BK131" s="270"/>
      <c r="BL131" s="270"/>
      <c r="BM131" s="270"/>
      <c r="BN131" s="271"/>
      <c r="BO131" s="147"/>
      <c r="BP131" s="148"/>
      <c r="BQ131" s="148"/>
      <c r="BR131" s="148"/>
      <c r="BS131" s="148"/>
      <c r="BT131" s="148"/>
      <c r="BU131" s="148"/>
      <c r="BV131" s="148"/>
      <c r="BW131" s="148"/>
      <c r="BX131" s="149"/>
      <c r="BY131" s="64"/>
      <c r="BZ131" s="61"/>
      <c r="CA131" s="61"/>
      <c r="CG131" s="267"/>
      <c r="CH131" s="267"/>
    </row>
    <row r="132" spans="2:86" s="4" customFormat="1" ht="12" customHeight="1">
      <c r="B132" s="211" t="s">
        <v>185</v>
      </c>
      <c r="C132" s="212"/>
      <c r="D132" s="212"/>
      <c r="E132" s="212"/>
      <c r="F132" s="211"/>
      <c r="G132" s="147"/>
      <c r="H132" s="148"/>
      <c r="I132" s="148"/>
      <c r="J132" s="148"/>
      <c r="K132" s="149"/>
      <c r="L132" s="147"/>
      <c r="M132" s="148"/>
      <c r="N132" s="148"/>
      <c r="O132" s="148"/>
      <c r="P132" s="149"/>
      <c r="Q132" s="78"/>
      <c r="R132" s="79"/>
      <c r="S132" s="80"/>
      <c r="T132" s="70"/>
      <c r="U132" s="147" t="str">
        <f t="shared" ref="U132" si="31">IF(Q133,"破 砕","  ")</f>
        <v xml:space="preserve">  </v>
      </c>
      <c r="V132" s="148"/>
      <c r="W132" s="148" t="e">
        <f t="shared" ref="W132" si="32">IF(U132,"t","  ")</f>
        <v>#VALUE!</v>
      </c>
      <c r="X132" s="149"/>
      <c r="Y132" s="184"/>
      <c r="Z132" s="185"/>
      <c r="AA132" s="185"/>
      <c r="AB132" s="71"/>
      <c r="AC132" s="170" t="str">
        <f t="shared" ref="AC132" si="33">IF(Q133,"(有)青藍","　　")</f>
        <v>　　</v>
      </c>
      <c r="AD132" s="171"/>
      <c r="AE132" s="171"/>
      <c r="AF132" s="171"/>
      <c r="AG132" s="171"/>
      <c r="AH132" s="171"/>
      <c r="AI132" s="172"/>
      <c r="AJ132" s="76"/>
      <c r="AK132" s="76"/>
      <c r="AM132" s="278"/>
      <c r="AN132" s="279"/>
      <c r="AO132" s="279"/>
      <c r="AP132" s="280"/>
      <c r="AQ132" s="144"/>
      <c r="AR132" s="145"/>
      <c r="AS132" s="145"/>
      <c r="AT132" s="146"/>
      <c r="AU132" s="278"/>
      <c r="AV132" s="279"/>
      <c r="AW132" s="279"/>
      <c r="AX132" s="280"/>
      <c r="AY132" s="173"/>
      <c r="AZ132" s="174"/>
      <c r="BA132" s="174"/>
      <c r="BB132" s="174"/>
      <c r="BC132" s="174"/>
      <c r="BD132" s="174"/>
      <c r="BE132" s="174"/>
      <c r="BF132" s="175"/>
      <c r="BG132" s="144"/>
      <c r="BH132" s="145"/>
      <c r="BI132" s="146"/>
      <c r="BJ132" s="272"/>
      <c r="BK132" s="273"/>
      <c r="BL132" s="273"/>
      <c r="BM132" s="273"/>
      <c r="BN132" s="274"/>
      <c r="BO132" s="144"/>
      <c r="BP132" s="145"/>
      <c r="BQ132" s="145"/>
      <c r="BR132" s="145"/>
      <c r="BS132" s="145"/>
      <c r="BT132" s="145"/>
      <c r="BU132" s="145"/>
      <c r="BV132" s="145"/>
      <c r="BW132" s="145"/>
      <c r="BX132" s="146"/>
      <c r="BY132" s="64"/>
      <c r="BZ132" s="61"/>
      <c r="CA132" s="61"/>
      <c r="CG132" s="266">
        <f t="shared" ref="CG132:CG134" si="34">ROUND(G133*Q133,0)</f>
        <v>0</v>
      </c>
      <c r="CH132" s="266">
        <f>ROUND(L133*Q133,0)</f>
        <v>0</v>
      </c>
    </row>
    <row r="133" spans="2:86" s="4" customFormat="1" ht="12" customHeight="1">
      <c r="B133" s="211"/>
      <c r="C133" s="212"/>
      <c r="D133" s="212"/>
      <c r="E133" s="212"/>
      <c r="F133" s="211"/>
      <c r="G133" s="200"/>
      <c r="H133" s="201"/>
      <c r="I133" s="201"/>
      <c r="J133" s="145" t="str">
        <f>IF(G133,"円/ｔ ","　")</f>
        <v>　</v>
      </c>
      <c r="K133" s="146"/>
      <c r="L133" s="200"/>
      <c r="M133" s="201"/>
      <c r="N133" s="201"/>
      <c r="O133" s="145" t="str">
        <f>IF(L133,"円/ ｔ ","　")</f>
        <v>　</v>
      </c>
      <c r="P133" s="146"/>
      <c r="Q133" s="202"/>
      <c r="R133" s="203"/>
      <c r="S133" s="203"/>
      <c r="T133" s="101" t="str">
        <f t="shared" ref="T133" si="35">IF(Q133,"t"," ")</f>
        <v xml:space="preserve"> </v>
      </c>
      <c r="U133" s="197"/>
      <c r="V133" s="198"/>
      <c r="W133" s="198"/>
      <c r="X133" s="199"/>
      <c r="Y133" s="208" t="str">
        <f>IF(Q133,4.8,"　")</f>
        <v>　</v>
      </c>
      <c r="Z133" s="209"/>
      <c r="AA133" s="145" t="str">
        <f t="shared" ref="AA133" si="36">IF(Q133,"t / 日","  ")</f>
        <v xml:space="preserve">  </v>
      </c>
      <c r="AB133" s="146"/>
      <c r="AC133" s="188" t="str">
        <f>IF(Q133,"阿南市桑野町花坂64番地40","　　")</f>
        <v>　　</v>
      </c>
      <c r="AD133" s="189"/>
      <c r="AE133" s="189"/>
      <c r="AF133" s="189"/>
      <c r="AG133" s="189"/>
      <c r="AH133" s="189"/>
      <c r="AI133" s="190"/>
      <c r="AJ133" s="76"/>
      <c r="AK133" s="76"/>
      <c r="AM133" s="275" t="str">
        <f>IF(Q129,"廃プラスチック類","　")</f>
        <v>　</v>
      </c>
      <c r="AN133" s="276"/>
      <c r="AO133" s="276"/>
      <c r="AP133" s="277"/>
      <c r="AQ133" s="147" t="str">
        <f>IF(Q129,"3640047058","　")</f>
        <v>　</v>
      </c>
      <c r="AR133" s="148"/>
      <c r="AS133" s="148"/>
      <c r="AT133" s="149"/>
      <c r="AU133" s="275" t="str">
        <f>IF(Q129,"(株)明和クリーン","　")</f>
        <v>　</v>
      </c>
      <c r="AV133" s="276"/>
      <c r="AW133" s="276"/>
      <c r="AX133" s="277"/>
      <c r="AY133" s="170" t="str">
        <f>IF(Q129,"三好市山城町寺野字アゲクラ894番他13筆ほか","　")</f>
        <v>　</v>
      </c>
      <c r="AZ133" s="171"/>
      <c r="BA133" s="171"/>
      <c r="BB133" s="171"/>
      <c r="BC133" s="171"/>
      <c r="BD133" s="171"/>
      <c r="BE133" s="171"/>
      <c r="BF133" s="172"/>
      <c r="BG133" s="147" t="str">
        <f>IF(Q129,"管理型","　　")</f>
        <v>　　</v>
      </c>
      <c r="BH133" s="148"/>
      <c r="BI133" s="149"/>
      <c r="BJ133" s="269" t="str">
        <f>IF(Q129,"1,751,058　m3","　　")</f>
        <v>　　</v>
      </c>
      <c r="BK133" s="270"/>
      <c r="BL133" s="270"/>
      <c r="BM133" s="270"/>
      <c r="BN133" s="271"/>
      <c r="BO133" s="147"/>
      <c r="BP133" s="148"/>
      <c r="BQ133" s="148"/>
      <c r="BR133" s="148"/>
      <c r="BS133" s="148"/>
      <c r="BT133" s="148"/>
      <c r="BU133" s="148"/>
      <c r="BV133" s="148"/>
      <c r="BW133" s="148"/>
      <c r="BX133" s="149"/>
      <c r="BY133" s="64"/>
      <c r="BZ133" s="61"/>
      <c r="CA133" s="61"/>
      <c r="CG133" s="267"/>
      <c r="CH133" s="267"/>
    </row>
    <row r="134" spans="2:86" s="4" customFormat="1" ht="12" customHeight="1">
      <c r="B134" s="214" t="s">
        <v>305</v>
      </c>
      <c r="C134" s="215"/>
      <c r="D134" s="215"/>
      <c r="E134" s="215"/>
      <c r="F134" s="214"/>
      <c r="G134" s="147"/>
      <c r="H134" s="148"/>
      <c r="I134" s="148"/>
      <c r="J134" s="148"/>
      <c r="K134" s="149"/>
      <c r="L134" s="147"/>
      <c r="M134" s="148"/>
      <c r="N134" s="148"/>
      <c r="O134" s="148"/>
      <c r="P134" s="149"/>
      <c r="Q134" s="78"/>
      <c r="R134" s="79"/>
      <c r="S134" s="80"/>
      <c r="T134" s="70"/>
      <c r="U134" s="147" t="str">
        <f t="shared" ref="U134" si="37">IF(Q135,"破 砕","  ")</f>
        <v xml:space="preserve">  </v>
      </c>
      <c r="V134" s="148"/>
      <c r="W134" s="148" t="e">
        <f t="shared" ref="W134" si="38">IF(U134,"t","  ")</f>
        <v>#VALUE!</v>
      </c>
      <c r="X134" s="149"/>
      <c r="Y134" s="184"/>
      <c r="Z134" s="185"/>
      <c r="AA134" s="185"/>
      <c r="AB134" s="71"/>
      <c r="AC134" s="170" t="str">
        <f>IF(Q135,"(有)青藍","　　")</f>
        <v>　　</v>
      </c>
      <c r="AD134" s="171"/>
      <c r="AE134" s="171"/>
      <c r="AF134" s="171"/>
      <c r="AG134" s="171"/>
      <c r="AH134" s="171"/>
      <c r="AI134" s="172"/>
      <c r="AJ134" s="76"/>
      <c r="AK134" s="76"/>
      <c r="AM134" s="278"/>
      <c r="AN134" s="279"/>
      <c r="AO134" s="279"/>
      <c r="AP134" s="280"/>
      <c r="AQ134" s="144"/>
      <c r="AR134" s="145"/>
      <c r="AS134" s="145"/>
      <c r="AT134" s="146"/>
      <c r="AU134" s="278"/>
      <c r="AV134" s="279"/>
      <c r="AW134" s="279"/>
      <c r="AX134" s="280"/>
      <c r="AY134" s="173"/>
      <c r="AZ134" s="174"/>
      <c r="BA134" s="174"/>
      <c r="BB134" s="174"/>
      <c r="BC134" s="174"/>
      <c r="BD134" s="174"/>
      <c r="BE134" s="174"/>
      <c r="BF134" s="175"/>
      <c r="BG134" s="144"/>
      <c r="BH134" s="145"/>
      <c r="BI134" s="146"/>
      <c r="BJ134" s="272"/>
      <c r="BK134" s="273"/>
      <c r="BL134" s="273"/>
      <c r="BM134" s="273"/>
      <c r="BN134" s="274"/>
      <c r="BO134" s="144"/>
      <c r="BP134" s="145"/>
      <c r="BQ134" s="145"/>
      <c r="BR134" s="145"/>
      <c r="BS134" s="145"/>
      <c r="BT134" s="145"/>
      <c r="BU134" s="145"/>
      <c r="BV134" s="145"/>
      <c r="BW134" s="145"/>
      <c r="BX134" s="146"/>
      <c r="BY134" s="64"/>
      <c r="BZ134" s="61"/>
      <c r="CA134" s="61"/>
      <c r="CG134" s="266">
        <f t="shared" si="34"/>
        <v>0</v>
      </c>
      <c r="CH134" s="266">
        <f>ROUND(L135*Q135,0)</f>
        <v>0</v>
      </c>
    </row>
    <row r="135" spans="2:86" s="4" customFormat="1" ht="12" customHeight="1">
      <c r="B135" s="214"/>
      <c r="C135" s="215"/>
      <c r="D135" s="215"/>
      <c r="E135" s="215"/>
      <c r="F135" s="214"/>
      <c r="G135" s="200"/>
      <c r="H135" s="201"/>
      <c r="I135" s="201"/>
      <c r="J135" s="145" t="str">
        <f>IF(G135,"円/ｔ ","　")</f>
        <v>　</v>
      </c>
      <c r="K135" s="146"/>
      <c r="L135" s="200"/>
      <c r="M135" s="201"/>
      <c r="N135" s="201"/>
      <c r="O135" s="145" t="str">
        <f>IF(L135,"円/ ｔ ","　")</f>
        <v>　</v>
      </c>
      <c r="P135" s="146"/>
      <c r="Q135" s="202"/>
      <c r="R135" s="203"/>
      <c r="S135" s="203"/>
      <c r="T135" s="101" t="str">
        <f t="shared" ref="T135" si="39">IF(Q135,"t"," ")</f>
        <v xml:space="preserve"> </v>
      </c>
      <c r="U135" s="197"/>
      <c r="V135" s="198"/>
      <c r="W135" s="198"/>
      <c r="X135" s="199"/>
      <c r="Y135" s="208" t="str">
        <f>IF(Q135,200,"　")</f>
        <v>　</v>
      </c>
      <c r="Z135" s="209"/>
      <c r="AA135" s="145" t="str">
        <f t="shared" ref="AA135" si="40">IF(Q135,"t / 日","  ")</f>
        <v xml:space="preserve">  </v>
      </c>
      <c r="AB135" s="146"/>
      <c r="AC135" s="188" t="str">
        <f>IF(Q135,"阿南市桑野町尾花117番地","　　")</f>
        <v>　　</v>
      </c>
      <c r="AD135" s="189"/>
      <c r="AE135" s="189"/>
      <c r="AF135" s="189"/>
      <c r="AG135" s="189"/>
      <c r="AH135" s="189"/>
      <c r="AI135" s="190"/>
      <c r="AJ135" s="76"/>
      <c r="AK135" s="76"/>
      <c r="AM135" s="275"/>
      <c r="AN135" s="276"/>
      <c r="AO135" s="276"/>
      <c r="AP135" s="277"/>
      <c r="AQ135" s="147"/>
      <c r="AR135" s="148"/>
      <c r="AS135" s="148"/>
      <c r="AT135" s="149"/>
      <c r="AU135" s="275"/>
      <c r="AV135" s="276"/>
      <c r="AW135" s="276"/>
      <c r="AX135" s="277"/>
      <c r="AY135" s="170"/>
      <c r="AZ135" s="171"/>
      <c r="BA135" s="171"/>
      <c r="BB135" s="171"/>
      <c r="BC135" s="171"/>
      <c r="BD135" s="171"/>
      <c r="BE135" s="171"/>
      <c r="BF135" s="172"/>
      <c r="BG135" s="147"/>
      <c r="BH135" s="148"/>
      <c r="BI135" s="149"/>
      <c r="BJ135" s="269"/>
      <c r="BK135" s="270"/>
      <c r="BL135" s="270"/>
      <c r="BM135" s="270"/>
      <c r="BN135" s="271"/>
      <c r="BO135" s="147"/>
      <c r="BP135" s="148"/>
      <c r="BQ135" s="148"/>
      <c r="BR135" s="148"/>
      <c r="BS135" s="148"/>
      <c r="BT135" s="148"/>
      <c r="BU135" s="148"/>
      <c r="BV135" s="148"/>
      <c r="BW135" s="148"/>
      <c r="BX135" s="149"/>
      <c r="BY135" s="64"/>
      <c r="BZ135" s="61"/>
      <c r="CA135" s="61"/>
      <c r="CG135" s="267"/>
      <c r="CH135" s="267"/>
    </row>
    <row r="136" spans="2:86" s="4" customFormat="1" ht="12" customHeight="1">
      <c r="B136" s="214" t="s">
        <v>306</v>
      </c>
      <c r="C136" s="215"/>
      <c r="D136" s="215"/>
      <c r="E136" s="215"/>
      <c r="F136" s="214"/>
      <c r="G136" s="147"/>
      <c r="H136" s="148"/>
      <c r="I136" s="148"/>
      <c r="J136" s="148"/>
      <c r="K136" s="149"/>
      <c r="L136" s="147"/>
      <c r="M136" s="148"/>
      <c r="N136" s="148"/>
      <c r="O136" s="148"/>
      <c r="P136" s="149"/>
      <c r="Q136" s="78"/>
      <c r="R136" s="79"/>
      <c r="S136" s="80"/>
      <c r="T136" s="70"/>
      <c r="U136" s="147" t="str">
        <f t="shared" ref="U136" si="41">IF(Q137,"破 砕","  ")</f>
        <v xml:space="preserve">  </v>
      </c>
      <c r="V136" s="148"/>
      <c r="W136" s="148" t="e">
        <f t="shared" ref="W136" si="42">IF(U136,"t","  ")</f>
        <v>#VALUE!</v>
      </c>
      <c r="X136" s="149"/>
      <c r="Y136" s="184"/>
      <c r="Z136" s="185"/>
      <c r="AA136" s="185"/>
      <c r="AB136" s="71"/>
      <c r="AC136" s="170" t="str">
        <f t="shared" ref="AC136" si="43">IF(Q137,"(有)青藍","　　")</f>
        <v>　　</v>
      </c>
      <c r="AD136" s="171"/>
      <c r="AE136" s="171"/>
      <c r="AF136" s="171"/>
      <c r="AG136" s="171"/>
      <c r="AH136" s="171"/>
      <c r="AI136" s="172"/>
      <c r="AJ136" s="76"/>
      <c r="AK136" s="76"/>
      <c r="AM136" s="278"/>
      <c r="AN136" s="279"/>
      <c r="AO136" s="279"/>
      <c r="AP136" s="280"/>
      <c r="AQ136" s="144"/>
      <c r="AR136" s="145"/>
      <c r="AS136" s="145"/>
      <c r="AT136" s="146"/>
      <c r="AU136" s="278"/>
      <c r="AV136" s="279"/>
      <c r="AW136" s="279"/>
      <c r="AX136" s="280"/>
      <c r="AY136" s="173"/>
      <c r="AZ136" s="174"/>
      <c r="BA136" s="174"/>
      <c r="BB136" s="174"/>
      <c r="BC136" s="174"/>
      <c r="BD136" s="174"/>
      <c r="BE136" s="174"/>
      <c r="BF136" s="175"/>
      <c r="BG136" s="144"/>
      <c r="BH136" s="145"/>
      <c r="BI136" s="146"/>
      <c r="BJ136" s="272"/>
      <c r="BK136" s="273"/>
      <c r="BL136" s="273"/>
      <c r="BM136" s="273"/>
      <c r="BN136" s="274"/>
      <c r="BO136" s="144"/>
      <c r="BP136" s="145"/>
      <c r="BQ136" s="145"/>
      <c r="BR136" s="145"/>
      <c r="BS136" s="145"/>
      <c r="BT136" s="145"/>
      <c r="BU136" s="145"/>
      <c r="BV136" s="145"/>
      <c r="BW136" s="145"/>
      <c r="BX136" s="146"/>
      <c r="BY136" s="64"/>
      <c r="BZ136" s="61"/>
      <c r="CA136" s="61"/>
      <c r="CG136" s="266">
        <f t="shared" ref="CG136" si="44">ROUND(G137*Q137,0)</f>
        <v>0</v>
      </c>
      <c r="CH136" s="266">
        <f>ROUND(L137*Q137,0)</f>
        <v>0</v>
      </c>
    </row>
    <row r="137" spans="2:86" s="4" customFormat="1" ht="12" customHeight="1">
      <c r="B137" s="214"/>
      <c r="C137" s="215"/>
      <c r="D137" s="215"/>
      <c r="E137" s="215"/>
      <c r="F137" s="214"/>
      <c r="G137" s="200"/>
      <c r="H137" s="201"/>
      <c r="I137" s="201"/>
      <c r="J137" s="145" t="str">
        <f>IF(G137,"円/ｔ ","　")</f>
        <v>　</v>
      </c>
      <c r="K137" s="146"/>
      <c r="L137" s="200"/>
      <c r="M137" s="201"/>
      <c r="N137" s="201"/>
      <c r="O137" s="145" t="str">
        <f>IF(L137,"円/ ｔ ","　")</f>
        <v>　</v>
      </c>
      <c r="P137" s="146"/>
      <c r="Q137" s="202"/>
      <c r="R137" s="203"/>
      <c r="S137" s="203"/>
      <c r="T137" s="101" t="str">
        <f t="shared" ref="T137" si="45">IF(Q137,"t"," ")</f>
        <v xml:space="preserve"> </v>
      </c>
      <c r="U137" s="197"/>
      <c r="V137" s="198"/>
      <c r="W137" s="198"/>
      <c r="X137" s="199"/>
      <c r="Y137" s="208" t="str">
        <f>IF(Q137,200,"　")</f>
        <v>　</v>
      </c>
      <c r="Z137" s="209"/>
      <c r="AA137" s="145" t="str">
        <f t="shared" ref="AA137" si="46">IF(Q137,"t / 日","  ")</f>
        <v xml:space="preserve">  </v>
      </c>
      <c r="AB137" s="146"/>
      <c r="AC137" s="188" t="str">
        <f>IF(Q137,"阿南市桑野町尾花117番地","　　")</f>
        <v>　　</v>
      </c>
      <c r="AD137" s="189"/>
      <c r="AE137" s="189"/>
      <c r="AF137" s="189"/>
      <c r="AG137" s="189"/>
      <c r="AH137" s="189"/>
      <c r="AI137" s="190"/>
      <c r="AJ137" s="76"/>
      <c r="AK137" s="76"/>
      <c r="AM137" s="275"/>
      <c r="AN137" s="276"/>
      <c r="AO137" s="276"/>
      <c r="AP137" s="277"/>
      <c r="AQ137" s="147"/>
      <c r="AR137" s="148"/>
      <c r="AS137" s="148"/>
      <c r="AT137" s="149"/>
      <c r="AU137" s="275"/>
      <c r="AV137" s="276"/>
      <c r="AW137" s="276"/>
      <c r="AX137" s="277"/>
      <c r="AY137" s="170"/>
      <c r="AZ137" s="171"/>
      <c r="BA137" s="171"/>
      <c r="BB137" s="171"/>
      <c r="BC137" s="171"/>
      <c r="BD137" s="171"/>
      <c r="BE137" s="171"/>
      <c r="BF137" s="172"/>
      <c r="BG137" s="147"/>
      <c r="BH137" s="148"/>
      <c r="BI137" s="149"/>
      <c r="BJ137" s="269"/>
      <c r="BK137" s="270"/>
      <c r="BL137" s="270"/>
      <c r="BM137" s="270"/>
      <c r="BN137" s="271"/>
      <c r="BO137" s="147"/>
      <c r="BP137" s="148"/>
      <c r="BQ137" s="148"/>
      <c r="BR137" s="148"/>
      <c r="BS137" s="148"/>
      <c r="BT137" s="148"/>
      <c r="BU137" s="148"/>
      <c r="BV137" s="148"/>
      <c r="BW137" s="148"/>
      <c r="BX137" s="149"/>
      <c r="BY137" s="64"/>
      <c r="BZ137" s="61"/>
      <c r="CA137" s="61"/>
      <c r="CG137" s="267"/>
      <c r="CH137" s="267"/>
    </row>
    <row r="138" spans="2:86" s="4" customFormat="1" ht="12" customHeight="1">
      <c r="B138" s="214" t="s">
        <v>393</v>
      </c>
      <c r="C138" s="215"/>
      <c r="D138" s="215"/>
      <c r="E138" s="215"/>
      <c r="F138" s="214"/>
      <c r="G138" s="147"/>
      <c r="H138" s="148"/>
      <c r="I138" s="148"/>
      <c r="J138" s="148"/>
      <c r="K138" s="149"/>
      <c r="L138" s="147"/>
      <c r="M138" s="148"/>
      <c r="N138" s="148"/>
      <c r="O138" s="148"/>
      <c r="P138" s="149"/>
      <c r="Q138" s="78"/>
      <c r="R138" s="79"/>
      <c r="S138" s="80"/>
      <c r="T138" s="70"/>
      <c r="U138" s="147" t="str">
        <f t="shared" ref="U138" si="47">IF(Q139,"破 砕","  ")</f>
        <v xml:space="preserve">  </v>
      </c>
      <c r="V138" s="148"/>
      <c r="W138" s="148" t="e">
        <f t="shared" ref="W138" si="48">IF(U138,"t","  ")</f>
        <v>#VALUE!</v>
      </c>
      <c r="X138" s="149"/>
      <c r="Y138" s="184"/>
      <c r="Z138" s="185"/>
      <c r="AA138" s="185"/>
      <c r="AB138" s="71"/>
      <c r="AC138" s="170" t="str">
        <f t="shared" ref="AC138" si="49">IF(Q139,"(有)青藍","　　")</f>
        <v>　　</v>
      </c>
      <c r="AD138" s="171"/>
      <c r="AE138" s="171"/>
      <c r="AF138" s="171"/>
      <c r="AG138" s="171"/>
      <c r="AH138" s="171"/>
      <c r="AI138" s="172"/>
      <c r="AJ138" s="76"/>
      <c r="AK138" s="76"/>
      <c r="AM138" s="278"/>
      <c r="AN138" s="279"/>
      <c r="AO138" s="279"/>
      <c r="AP138" s="280"/>
      <c r="AQ138" s="144"/>
      <c r="AR138" s="145"/>
      <c r="AS138" s="145"/>
      <c r="AT138" s="146"/>
      <c r="AU138" s="278"/>
      <c r="AV138" s="279"/>
      <c r="AW138" s="279"/>
      <c r="AX138" s="280"/>
      <c r="AY138" s="173"/>
      <c r="AZ138" s="174"/>
      <c r="BA138" s="174"/>
      <c r="BB138" s="174"/>
      <c r="BC138" s="174"/>
      <c r="BD138" s="174"/>
      <c r="BE138" s="174"/>
      <c r="BF138" s="175"/>
      <c r="BG138" s="144"/>
      <c r="BH138" s="145"/>
      <c r="BI138" s="146"/>
      <c r="BJ138" s="272"/>
      <c r="BK138" s="273"/>
      <c r="BL138" s="273"/>
      <c r="BM138" s="273"/>
      <c r="BN138" s="274"/>
      <c r="BO138" s="144"/>
      <c r="BP138" s="145"/>
      <c r="BQ138" s="145"/>
      <c r="BR138" s="145"/>
      <c r="BS138" s="145"/>
      <c r="BT138" s="145"/>
      <c r="BU138" s="145"/>
      <c r="BV138" s="145"/>
      <c r="BW138" s="145"/>
      <c r="BX138" s="146"/>
      <c r="BY138" s="64"/>
      <c r="BZ138" s="61"/>
      <c r="CA138" s="61"/>
      <c r="CG138" s="266">
        <f t="shared" ref="CG138" si="50">ROUND(G139*Q139,0)</f>
        <v>0</v>
      </c>
      <c r="CH138" s="266">
        <f t="shared" ref="CH138" si="51">ROUND(L139*Q139,0)</f>
        <v>0</v>
      </c>
    </row>
    <row r="139" spans="2:86" s="4" customFormat="1" ht="12" customHeight="1">
      <c r="B139" s="214"/>
      <c r="C139" s="215"/>
      <c r="D139" s="215"/>
      <c r="E139" s="215"/>
      <c r="F139" s="214"/>
      <c r="G139" s="200"/>
      <c r="H139" s="201"/>
      <c r="I139" s="201"/>
      <c r="J139" s="145" t="str">
        <f>IF(G139,"円/ｔ ","　")</f>
        <v>　</v>
      </c>
      <c r="K139" s="146"/>
      <c r="L139" s="200"/>
      <c r="M139" s="201"/>
      <c r="N139" s="201"/>
      <c r="O139" s="145" t="str">
        <f>IF(L139,"円/ ｔ ","　")</f>
        <v>　</v>
      </c>
      <c r="P139" s="146"/>
      <c r="Q139" s="202"/>
      <c r="R139" s="203"/>
      <c r="S139" s="203"/>
      <c r="T139" s="101" t="str">
        <f t="shared" ref="T139" si="52">IF(Q139,"t"," ")</f>
        <v xml:space="preserve"> </v>
      </c>
      <c r="U139" s="197"/>
      <c r="V139" s="198"/>
      <c r="W139" s="198"/>
      <c r="X139" s="199"/>
      <c r="Y139" s="208" t="str">
        <f>IF(Q139,200,"　")</f>
        <v>　</v>
      </c>
      <c r="Z139" s="209"/>
      <c r="AA139" s="145" t="str">
        <f t="shared" ref="AA139" si="53">IF(Q139,"t / 日","  ")</f>
        <v xml:space="preserve">  </v>
      </c>
      <c r="AB139" s="146"/>
      <c r="AC139" s="188" t="str">
        <f>IF(Q139,"阿南市桑野町尾花117番地","　　")</f>
        <v>　　</v>
      </c>
      <c r="AD139" s="189"/>
      <c r="AE139" s="189"/>
      <c r="AF139" s="189"/>
      <c r="AG139" s="189"/>
      <c r="AH139" s="189"/>
      <c r="AI139" s="190"/>
      <c r="AJ139" s="76"/>
      <c r="AK139" s="76"/>
      <c r="AM139" s="26"/>
      <c r="AN139" s="26"/>
      <c r="AO139" s="26"/>
      <c r="AP139" s="26"/>
      <c r="AQ139" s="26"/>
      <c r="AR139" s="26"/>
      <c r="AS139" s="26"/>
      <c r="AT139" s="26"/>
      <c r="AU139" s="26"/>
      <c r="AV139" s="26"/>
      <c r="AW139" s="26"/>
      <c r="AX139" s="26"/>
      <c r="AY139" s="26"/>
      <c r="AZ139" s="26"/>
      <c r="BA139" s="26"/>
      <c r="BB139" s="26"/>
      <c r="BC139" s="26"/>
      <c r="BD139" s="26"/>
      <c r="BE139" s="26"/>
      <c r="BF139" s="26"/>
      <c r="BG139" s="61"/>
      <c r="BH139" s="61"/>
      <c r="BI139" s="61"/>
      <c r="BJ139" s="61"/>
      <c r="BK139" s="61"/>
      <c r="BL139" s="61"/>
      <c r="BM139" s="61"/>
      <c r="BN139" s="61"/>
      <c r="BO139" s="61"/>
      <c r="BP139" s="61"/>
      <c r="BQ139" s="61"/>
      <c r="BR139" s="61"/>
      <c r="BS139" s="61"/>
      <c r="BT139" s="61"/>
      <c r="BU139" s="61"/>
      <c r="BV139" s="61"/>
      <c r="BW139" s="61"/>
      <c r="BX139" s="61"/>
      <c r="BY139" s="61"/>
      <c r="BZ139" s="61"/>
      <c r="CA139" s="61"/>
      <c r="CG139" s="267"/>
      <c r="CH139" s="267"/>
    </row>
    <row r="140" spans="2:86" s="4" customFormat="1" ht="12" customHeight="1">
      <c r="B140" s="211" t="s">
        <v>3</v>
      </c>
      <c r="C140" s="212"/>
      <c r="D140" s="212"/>
      <c r="E140" s="212"/>
      <c r="F140" s="211"/>
      <c r="G140" s="147"/>
      <c r="H140" s="148"/>
      <c r="I140" s="148"/>
      <c r="J140" s="148"/>
      <c r="K140" s="149"/>
      <c r="L140" s="147"/>
      <c r="M140" s="148"/>
      <c r="N140" s="148"/>
      <c r="O140" s="148"/>
      <c r="P140" s="149"/>
      <c r="Q140" s="78"/>
      <c r="R140" s="79"/>
      <c r="S140" s="80"/>
      <c r="T140" s="70"/>
      <c r="U140" s="147" t="str">
        <f t="shared" ref="U140" si="54">IF(Q141,"破 砕","  ")</f>
        <v xml:space="preserve">  </v>
      </c>
      <c r="V140" s="148"/>
      <c r="W140" s="148" t="e">
        <f t="shared" ref="W140" si="55">IF(U140,"t","  ")</f>
        <v>#VALUE!</v>
      </c>
      <c r="X140" s="149"/>
      <c r="Y140" s="184"/>
      <c r="Z140" s="185"/>
      <c r="AA140" s="185"/>
      <c r="AB140" s="71"/>
      <c r="AC140" s="170" t="str">
        <f t="shared" ref="AC140" si="56">IF(Q141,"(有)青藍","　　")</f>
        <v>　　</v>
      </c>
      <c r="AD140" s="171"/>
      <c r="AE140" s="171"/>
      <c r="AF140" s="171"/>
      <c r="AG140" s="171"/>
      <c r="AH140" s="171"/>
      <c r="AI140" s="172"/>
      <c r="AJ140" s="76"/>
      <c r="AK140" s="76"/>
      <c r="AM140" s="39" t="s">
        <v>15</v>
      </c>
      <c r="AN140" s="39"/>
      <c r="AO140" s="39"/>
      <c r="AP140" s="39"/>
      <c r="AQ140" s="58"/>
      <c r="AR140" s="58"/>
      <c r="AS140" s="58"/>
      <c r="AT140" s="58"/>
      <c r="AU140" s="58"/>
      <c r="AV140" s="58"/>
      <c r="AW140" s="58"/>
      <c r="AX140" s="58"/>
      <c r="AY140" s="58"/>
      <c r="AZ140" s="58"/>
      <c r="BA140" s="58"/>
      <c r="BB140" s="58"/>
      <c r="BC140" s="58"/>
      <c r="BD140" s="58"/>
      <c r="BE140" s="58"/>
      <c r="BF140" s="48"/>
      <c r="BG140" s="48"/>
      <c r="BH140" s="48"/>
      <c r="BI140" s="48"/>
      <c r="BJ140" s="48"/>
      <c r="BK140" s="48"/>
      <c r="BL140" s="48"/>
      <c r="BM140" s="48"/>
      <c r="BN140" s="48"/>
      <c r="BO140" s="48"/>
      <c r="BP140" s="48"/>
      <c r="BQ140" s="48"/>
      <c r="BR140" s="48"/>
      <c r="BS140" s="48"/>
      <c r="BT140" s="48"/>
      <c r="BU140" s="48"/>
      <c r="BV140" s="48"/>
      <c r="BW140" s="48"/>
      <c r="BX140" s="48"/>
      <c r="BY140" s="18"/>
      <c r="BZ140" s="18"/>
      <c r="CA140" s="18"/>
      <c r="CG140" s="266">
        <f>ROUND(G141*Q141,0)</f>
        <v>0</v>
      </c>
      <c r="CH140" s="266">
        <f t="shared" ref="CH140" si="57">ROUND(L141*Q141,0)</f>
        <v>0</v>
      </c>
    </row>
    <row r="141" spans="2:86" s="4" customFormat="1" ht="12" customHeight="1">
      <c r="B141" s="211"/>
      <c r="C141" s="212"/>
      <c r="D141" s="212"/>
      <c r="E141" s="212"/>
      <c r="F141" s="211"/>
      <c r="G141" s="200"/>
      <c r="H141" s="201"/>
      <c r="I141" s="201"/>
      <c r="J141" s="145" t="str">
        <f>IF(G141,"円/ｔ ","　")</f>
        <v>　</v>
      </c>
      <c r="K141" s="146"/>
      <c r="L141" s="200"/>
      <c r="M141" s="201"/>
      <c r="N141" s="201"/>
      <c r="O141" s="145" t="str">
        <f>IF(L141,"円/ ｔ ","　")</f>
        <v>　</v>
      </c>
      <c r="P141" s="146"/>
      <c r="Q141" s="202"/>
      <c r="R141" s="203"/>
      <c r="S141" s="203"/>
      <c r="T141" s="101" t="str">
        <f t="shared" ref="T141" si="58">IF(Q141,"t"," ")</f>
        <v xml:space="preserve"> </v>
      </c>
      <c r="U141" s="197"/>
      <c r="V141" s="198"/>
      <c r="W141" s="198"/>
      <c r="X141" s="199"/>
      <c r="Y141" s="208" t="str">
        <f>IF(Q141,4.8,"　")</f>
        <v>　</v>
      </c>
      <c r="Z141" s="209"/>
      <c r="AA141" s="145" t="str">
        <f t="shared" ref="AA141" si="59">IF(Q141,"t / 日","  ")</f>
        <v xml:space="preserve">  </v>
      </c>
      <c r="AB141" s="146"/>
      <c r="AC141" s="188" t="str">
        <f>IF(Q141,"阿南市桑野町花坂64番地40","　　")</f>
        <v>　　</v>
      </c>
      <c r="AD141" s="189"/>
      <c r="AE141" s="189"/>
      <c r="AF141" s="189"/>
      <c r="AG141" s="189"/>
      <c r="AH141" s="189"/>
      <c r="AI141" s="190"/>
      <c r="AJ141" s="76"/>
      <c r="AK141" s="76"/>
      <c r="AM141" s="147" t="s">
        <v>16</v>
      </c>
      <c r="AN141" s="148"/>
      <c r="AO141" s="148"/>
      <c r="AP141" s="147" t="s">
        <v>19</v>
      </c>
      <c r="AQ141" s="148"/>
      <c r="AR141" s="149"/>
      <c r="AS141" s="148" t="s">
        <v>21</v>
      </c>
      <c r="AT141" s="148"/>
      <c r="AU141" s="148"/>
      <c r="AV141" s="149"/>
      <c r="AW141" s="140" t="s">
        <v>38</v>
      </c>
      <c r="AX141" s="141"/>
      <c r="AY141" s="141"/>
      <c r="AZ141" s="142"/>
      <c r="BA141" s="140" t="s">
        <v>23</v>
      </c>
      <c r="BB141" s="141"/>
      <c r="BC141" s="141"/>
      <c r="BD141" s="141"/>
      <c r="BE141" s="141"/>
      <c r="BF141" s="141"/>
      <c r="BG141" s="142"/>
      <c r="BH141" s="140" t="s">
        <v>9</v>
      </c>
      <c r="BI141" s="141"/>
      <c r="BJ141" s="142"/>
      <c r="BK141" s="147" t="s">
        <v>10</v>
      </c>
      <c r="BL141" s="148"/>
      <c r="BM141" s="148"/>
      <c r="BN141" s="261"/>
      <c r="BO141" s="147" t="s">
        <v>24</v>
      </c>
      <c r="BP141" s="148"/>
      <c r="BQ141" s="148"/>
      <c r="BR141" s="148"/>
      <c r="BS141" s="148"/>
      <c r="BT141" s="148"/>
      <c r="BU141" s="148"/>
      <c r="BV141" s="148"/>
      <c r="BW141" s="148"/>
      <c r="BX141" s="149"/>
      <c r="BY141" s="64"/>
      <c r="BZ141" s="61"/>
      <c r="CA141" s="61"/>
      <c r="CG141" s="267"/>
      <c r="CH141" s="267"/>
    </row>
    <row r="142" spans="2:86" s="4" customFormat="1" ht="12" customHeight="1">
      <c r="B142" s="218" t="s">
        <v>186</v>
      </c>
      <c r="C142" s="191" t="s">
        <v>187</v>
      </c>
      <c r="D142" s="192"/>
      <c r="E142" s="192"/>
      <c r="F142" s="193"/>
      <c r="G142" s="147"/>
      <c r="H142" s="148"/>
      <c r="I142" s="148"/>
      <c r="J142" s="148"/>
      <c r="K142" s="149"/>
      <c r="L142" s="147"/>
      <c r="M142" s="148"/>
      <c r="N142" s="148"/>
      <c r="O142" s="148"/>
      <c r="P142" s="149"/>
      <c r="Q142" s="78"/>
      <c r="R142" s="79"/>
      <c r="S142" s="80"/>
      <c r="T142" s="70"/>
      <c r="U142" s="147"/>
      <c r="V142" s="148"/>
      <c r="W142" s="148"/>
      <c r="X142" s="149"/>
      <c r="Y142" s="221"/>
      <c r="Z142" s="222"/>
      <c r="AA142" s="222"/>
      <c r="AB142" s="72"/>
      <c r="AC142" s="170"/>
      <c r="AD142" s="170"/>
      <c r="AE142" s="170"/>
      <c r="AF142" s="170"/>
      <c r="AG142" s="170"/>
      <c r="AH142" s="170"/>
      <c r="AI142" s="207"/>
      <c r="AJ142" s="76"/>
      <c r="AK142" s="76"/>
      <c r="AM142" s="144" t="s">
        <v>17</v>
      </c>
      <c r="AN142" s="145"/>
      <c r="AO142" s="145"/>
      <c r="AP142" s="144" t="s">
        <v>20</v>
      </c>
      <c r="AQ142" s="145"/>
      <c r="AR142" s="146"/>
      <c r="AS142" s="145" t="s">
        <v>188</v>
      </c>
      <c r="AT142" s="145"/>
      <c r="AU142" s="145"/>
      <c r="AV142" s="146"/>
      <c r="AW142" s="140"/>
      <c r="AX142" s="141"/>
      <c r="AY142" s="141"/>
      <c r="AZ142" s="142"/>
      <c r="BA142" s="140"/>
      <c r="BB142" s="141"/>
      <c r="BC142" s="141"/>
      <c r="BD142" s="141"/>
      <c r="BE142" s="141"/>
      <c r="BF142" s="141"/>
      <c r="BG142" s="142"/>
      <c r="BH142" s="140"/>
      <c r="BI142" s="141"/>
      <c r="BJ142" s="142"/>
      <c r="BK142" s="144"/>
      <c r="BL142" s="145"/>
      <c r="BM142" s="145"/>
      <c r="BN142" s="262"/>
      <c r="BO142" s="144" t="s">
        <v>25</v>
      </c>
      <c r="BP142" s="145"/>
      <c r="BQ142" s="145"/>
      <c r="BR142" s="145"/>
      <c r="BS142" s="145"/>
      <c r="BT142" s="145"/>
      <c r="BU142" s="145"/>
      <c r="BV142" s="145"/>
      <c r="BW142" s="145"/>
      <c r="BX142" s="146"/>
      <c r="BY142" s="64"/>
      <c r="BZ142" s="61"/>
      <c r="CA142" s="61"/>
      <c r="CG142" s="266">
        <f>ROUND(G143*Q143,0)</f>
        <v>0</v>
      </c>
      <c r="CH142" s="266">
        <f t="shared" ref="CH142" si="60">ROUND(L143*Q143,0)</f>
        <v>0</v>
      </c>
    </row>
    <row r="143" spans="2:86" s="4" customFormat="1" ht="12" customHeight="1">
      <c r="B143" s="219"/>
      <c r="C143" s="194"/>
      <c r="D143" s="195"/>
      <c r="E143" s="195"/>
      <c r="F143" s="196"/>
      <c r="G143" s="216"/>
      <c r="H143" s="217"/>
      <c r="I143" s="145"/>
      <c r="J143" s="145"/>
      <c r="K143" s="146"/>
      <c r="L143" s="216"/>
      <c r="M143" s="217"/>
      <c r="N143" s="145"/>
      <c r="O143" s="145"/>
      <c r="P143" s="146"/>
      <c r="Q143" s="223"/>
      <c r="R143" s="224"/>
      <c r="S143" s="145"/>
      <c r="T143" s="146"/>
      <c r="U143" s="144"/>
      <c r="V143" s="145"/>
      <c r="W143" s="145"/>
      <c r="X143" s="146"/>
      <c r="Y143" s="221"/>
      <c r="Z143" s="222"/>
      <c r="AA143" s="198"/>
      <c r="AB143" s="199"/>
      <c r="AC143" s="173"/>
      <c r="AD143" s="173"/>
      <c r="AE143" s="173"/>
      <c r="AF143" s="173"/>
      <c r="AG143" s="173"/>
      <c r="AH143" s="173"/>
      <c r="AI143" s="213"/>
      <c r="AJ143" s="76"/>
      <c r="AK143" s="76"/>
      <c r="AM143" s="140" t="s">
        <v>18</v>
      </c>
      <c r="AN143" s="141"/>
      <c r="AO143" s="142"/>
      <c r="AP143" s="84"/>
      <c r="AQ143" s="85"/>
      <c r="AR143" s="86"/>
      <c r="AS143" s="84"/>
      <c r="AT143" s="85"/>
      <c r="AU143" s="85"/>
      <c r="AV143" s="86"/>
      <c r="AW143" s="84"/>
      <c r="AX143" s="85"/>
      <c r="AY143" s="85"/>
      <c r="AZ143" s="86"/>
      <c r="BA143" s="84"/>
      <c r="BB143" s="85"/>
      <c r="BC143" s="85"/>
      <c r="BD143" s="85"/>
      <c r="BE143" s="85"/>
      <c r="BF143" s="85"/>
      <c r="BG143" s="86"/>
      <c r="BH143" s="84"/>
      <c r="BI143" s="85"/>
      <c r="BJ143" s="86"/>
      <c r="BK143" s="84"/>
      <c r="BL143" s="85"/>
      <c r="BM143" s="85"/>
      <c r="BN143" s="86"/>
      <c r="BO143" s="84"/>
      <c r="BP143" s="85"/>
      <c r="BQ143" s="85"/>
      <c r="BR143" s="85"/>
      <c r="BS143" s="85"/>
      <c r="BT143" s="85"/>
      <c r="BU143" s="85"/>
      <c r="BV143" s="85"/>
      <c r="BW143" s="85"/>
      <c r="BX143" s="86"/>
      <c r="BY143" s="62"/>
      <c r="BZ143" s="26"/>
      <c r="CA143" s="26"/>
      <c r="CG143" s="267"/>
      <c r="CH143" s="267"/>
    </row>
    <row r="144" spans="2:86" s="4" customFormat="1" ht="12" customHeight="1">
      <c r="B144" s="219"/>
      <c r="C144" s="191" t="s">
        <v>189</v>
      </c>
      <c r="D144" s="192"/>
      <c r="E144" s="192"/>
      <c r="F144" s="193"/>
      <c r="G144" s="147"/>
      <c r="H144" s="148"/>
      <c r="I144" s="148"/>
      <c r="J144" s="148"/>
      <c r="K144" s="149"/>
      <c r="L144" s="147"/>
      <c r="M144" s="148"/>
      <c r="N144" s="148"/>
      <c r="O144" s="148"/>
      <c r="P144" s="149"/>
      <c r="Q144" s="78"/>
      <c r="R144" s="79"/>
      <c r="S144" s="80"/>
      <c r="T144" s="70"/>
      <c r="U144" s="147"/>
      <c r="V144" s="148"/>
      <c r="W144" s="148"/>
      <c r="X144" s="149"/>
      <c r="Y144" s="184"/>
      <c r="Z144" s="185"/>
      <c r="AA144" s="185"/>
      <c r="AB144" s="71"/>
      <c r="AC144" s="170"/>
      <c r="AD144" s="170"/>
      <c r="AE144" s="170"/>
      <c r="AF144" s="170"/>
      <c r="AG144" s="170"/>
      <c r="AH144" s="170"/>
      <c r="AI144" s="207"/>
      <c r="AJ144" s="76"/>
      <c r="AK144" s="76"/>
      <c r="AM144" s="140" t="s">
        <v>18</v>
      </c>
      <c r="AN144" s="141"/>
      <c r="AO144" s="142"/>
      <c r="AP144" s="84"/>
      <c r="AQ144" s="85"/>
      <c r="AR144" s="86"/>
      <c r="AS144" s="84"/>
      <c r="AT144" s="85"/>
      <c r="AU144" s="85"/>
      <c r="AV144" s="86"/>
      <c r="AW144" s="84"/>
      <c r="AX144" s="85"/>
      <c r="AY144" s="85"/>
      <c r="AZ144" s="86"/>
      <c r="BA144" s="84"/>
      <c r="BB144" s="85"/>
      <c r="BC144" s="85"/>
      <c r="BD144" s="85"/>
      <c r="BE144" s="85"/>
      <c r="BF144" s="85"/>
      <c r="BG144" s="86"/>
      <c r="BH144" s="84"/>
      <c r="BI144" s="85"/>
      <c r="BJ144" s="86"/>
      <c r="BK144" s="84"/>
      <c r="BL144" s="85"/>
      <c r="BM144" s="85"/>
      <c r="BN144" s="86"/>
      <c r="BO144" s="84"/>
      <c r="BP144" s="85"/>
      <c r="BQ144" s="85"/>
      <c r="BR144" s="85"/>
      <c r="BS144" s="85"/>
      <c r="BT144" s="85"/>
      <c r="BU144" s="85"/>
      <c r="BV144" s="85"/>
      <c r="BW144" s="85"/>
      <c r="BX144" s="86"/>
      <c r="BY144" s="62"/>
      <c r="BZ144" s="26"/>
      <c r="CA144" s="26"/>
      <c r="CG144" s="266">
        <f t="shared" ref="CG144" si="61">ROUND(G143*Q143,0)</f>
        <v>0</v>
      </c>
      <c r="CH144" s="266">
        <f t="shared" ref="CH144" si="62">ROUND(L143*Q143,0)</f>
        <v>0</v>
      </c>
    </row>
    <row r="145" spans="2:86" s="4" customFormat="1" ht="12" customHeight="1">
      <c r="B145" s="220"/>
      <c r="C145" s="194"/>
      <c r="D145" s="195"/>
      <c r="E145" s="195"/>
      <c r="F145" s="196"/>
      <c r="G145" s="216"/>
      <c r="H145" s="217"/>
      <c r="I145" s="145"/>
      <c r="J145" s="145"/>
      <c r="K145" s="146"/>
      <c r="L145" s="216"/>
      <c r="M145" s="217"/>
      <c r="N145" s="145"/>
      <c r="O145" s="145"/>
      <c r="P145" s="146"/>
      <c r="Q145" s="223"/>
      <c r="R145" s="224"/>
      <c r="S145" s="145"/>
      <c r="T145" s="146"/>
      <c r="U145" s="144"/>
      <c r="V145" s="145"/>
      <c r="W145" s="145"/>
      <c r="X145" s="146"/>
      <c r="Y145" s="225"/>
      <c r="Z145" s="226"/>
      <c r="AA145" s="145"/>
      <c r="AB145" s="146"/>
      <c r="AC145" s="173"/>
      <c r="AD145" s="173"/>
      <c r="AE145" s="173"/>
      <c r="AF145" s="173"/>
      <c r="AG145" s="173"/>
      <c r="AH145" s="173"/>
      <c r="AI145" s="213"/>
      <c r="AJ145" s="76"/>
      <c r="AK145" s="76"/>
      <c r="AM145" s="140" t="s">
        <v>18</v>
      </c>
      <c r="AN145" s="141"/>
      <c r="AO145" s="142"/>
      <c r="AP145" s="84"/>
      <c r="AQ145" s="85"/>
      <c r="AR145" s="86"/>
      <c r="AS145" s="84"/>
      <c r="AT145" s="85"/>
      <c r="AU145" s="85"/>
      <c r="AV145" s="86"/>
      <c r="AW145" s="84"/>
      <c r="AX145" s="85"/>
      <c r="AY145" s="85"/>
      <c r="AZ145" s="86"/>
      <c r="BA145" s="84"/>
      <c r="BB145" s="85"/>
      <c r="BC145" s="85"/>
      <c r="BD145" s="85"/>
      <c r="BE145" s="85"/>
      <c r="BF145" s="85"/>
      <c r="BG145" s="86"/>
      <c r="BH145" s="84"/>
      <c r="BI145" s="85"/>
      <c r="BJ145" s="86"/>
      <c r="BK145" s="84"/>
      <c r="BL145" s="85"/>
      <c r="BM145" s="85"/>
      <c r="BN145" s="86"/>
      <c r="BO145" s="84"/>
      <c r="BP145" s="85"/>
      <c r="BQ145" s="85"/>
      <c r="BR145" s="85"/>
      <c r="BS145" s="85"/>
      <c r="BT145" s="85"/>
      <c r="BU145" s="85"/>
      <c r="BV145" s="85"/>
      <c r="BW145" s="85"/>
      <c r="BX145" s="86"/>
      <c r="BY145" s="62"/>
      <c r="BZ145" s="26"/>
      <c r="CA145" s="26"/>
      <c r="CG145" s="267"/>
      <c r="CH145" s="267"/>
    </row>
    <row r="146" spans="2:86" s="4" customFormat="1" ht="12" customHeight="1">
      <c r="B146" s="231" t="s">
        <v>110</v>
      </c>
      <c r="C146" s="191" t="s">
        <v>111</v>
      </c>
      <c r="D146" s="192"/>
      <c r="E146" s="192"/>
      <c r="F146" s="193"/>
      <c r="G146" s="147"/>
      <c r="H146" s="148"/>
      <c r="I146" s="148"/>
      <c r="J146" s="148"/>
      <c r="K146" s="149"/>
      <c r="L146" s="147"/>
      <c r="M146" s="148"/>
      <c r="N146" s="148"/>
      <c r="O146" s="148"/>
      <c r="P146" s="149"/>
      <c r="Q146" s="78"/>
      <c r="R146" s="79"/>
      <c r="S146" s="80"/>
      <c r="T146" s="70"/>
      <c r="U146" s="227"/>
      <c r="V146" s="228"/>
      <c r="W146" s="228"/>
      <c r="X146" s="229"/>
      <c r="Y146" s="184"/>
      <c r="Z146" s="185"/>
      <c r="AA146" s="185"/>
      <c r="AB146" s="71"/>
      <c r="AC146" s="170"/>
      <c r="AD146" s="170"/>
      <c r="AE146" s="170"/>
      <c r="AF146" s="170"/>
      <c r="AG146" s="170"/>
      <c r="AH146" s="170"/>
      <c r="AI146" s="207"/>
      <c r="AJ146" s="76"/>
      <c r="AK146" s="76"/>
      <c r="AM146" s="140" t="s">
        <v>18</v>
      </c>
      <c r="AN146" s="141"/>
      <c r="AO146" s="142"/>
      <c r="AP146" s="84"/>
      <c r="AQ146" s="85"/>
      <c r="AR146" s="86"/>
      <c r="AS146" s="84"/>
      <c r="AT146" s="85"/>
      <c r="AU146" s="85"/>
      <c r="AV146" s="86"/>
      <c r="AW146" s="84"/>
      <c r="AX146" s="85"/>
      <c r="AY146" s="85"/>
      <c r="AZ146" s="86"/>
      <c r="BA146" s="84"/>
      <c r="BB146" s="85"/>
      <c r="BC146" s="85"/>
      <c r="BD146" s="85"/>
      <c r="BE146" s="85"/>
      <c r="BF146" s="85"/>
      <c r="BG146" s="86"/>
      <c r="BH146" s="84"/>
      <c r="BI146" s="85"/>
      <c r="BJ146" s="86"/>
      <c r="BK146" s="84"/>
      <c r="BL146" s="85"/>
      <c r="BM146" s="85"/>
      <c r="BN146" s="86"/>
      <c r="BO146" s="84"/>
      <c r="BP146" s="85"/>
      <c r="BQ146" s="85"/>
      <c r="BR146" s="85"/>
      <c r="BS146" s="85"/>
      <c r="BT146" s="85"/>
      <c r="BU146" s="85"/>
      <c r="BV146" s="85"/>
      <c r="BW146" s="85"/>
      <c r="BX146" s="86"/>
      <c r="BY146" s="62"/>
      <c r="BZ146" s="26"/>
      <c r="CA146" s="26"/>
      <c r="CG146" s="266">
        <f t="shared" ref="CG146" si="63">ROUND(G145*Q145,0)</f>
        <v>0</v>
      </c>
      <c r="CH146" s="266">
        <f t="shared" ref="CH146" si="64">ROUND(L145*Q145,0)</f>
        <v>0</v>
      </c>
    </row>
    <row r="147" spans="2:86" s="4" customFormat="1" ht="12" customHeight="1">
      <c r="B147" s="232"/>
      <c r="C147" s="194"/>
      <c r="D147" s="195"/>
      <c r="E147" s="195"/>
      <c r="F147" s="196"/>
      <c r="G147" s="216"/>
      <c r="H147" s="217"/>
      <c r="I147" s="145"/>
      <c r="J147" s="145"/>
      <c r="K147" s="146"/>
      <c r="L147" s="216"/>
      <c r="M147" s="217"/>
      <c r="N147" s="145"/>
      <c r="O147" s="145"/>
      <c r="P147" s="146"/>
      <c r="Q147" s="223"/>
      <c r="R147" s="224"/>
      <c r="S147" s="145"/>
      <c r="T147" s="146"/>
      <c r="U147" s="144"/>
      <c r="V147" s="145"/>
      <c r="W147" s="145"/>
      <c r="X147" s="146"/>
      <c r="Y147" s="225"/>
      <c r="Z147" s="226"/>
      <c r="AA147" s="145"/>
      <c r="AB147" s="146"/>
      <c r="AC147" s="173"/>
      <c r="AD147" s="173"/>
      <c r="AE147" s="173"/>
      <c r="AF147" s="173"/>
      <c r="AG147" s="173"/>
      <c r="AH147" s="173"/>
      <c r="AI147" s="213"/>
      <c r="AJ147" s="76"/>
      <c r="AK147" s="76"/>
      <c r="AM147" s="140" t="s">
        <v>18</v>
      </c>
      <c r="AN147" s="141"/>
      <c r="AO147" s="142"/>
      <c r="AP147" s="84"/>
      <c r="AQ147" s="85"/>
      <c r="AR147" s="86"/>
      <c r="AS147" s="84"/>
      <c r="AT147" s="85"/>
      <c r="AU147" s="85"/>
      <c r="AV147" s="86"/>
      <c r="AW147" s="84"/>
      <c r="AX147" s="85"/>
      <c r="AY147" s="85"/>
      <c r="AZ147" s="86"/>
      <c r="BA147" s="84"/>
      <c r="BB147" s="85"/>
      <c r="BC147" s="85"/>
      <c r="BD147" s="85"/>
      <c r="BE147" s="85"/>
      <c r="BF147" s="85"/>
      <c r="BG147" s="86"/>
      <c r="BH147" s="84"/>
      <c r="BI147" s="85"/>
      <c r="BJ147" s="86"/>
      <c r="BK147" s="84"/>
      <c r="BL147" s="85"/>
      <c r="BM147" s="85"/>
      <c r="BN147" s="86"/>
      <c r="BO147" s="84"/>
      <c r="BP147" s="85"/>
      <c r="BQ147" s="85"/>
      <c r="BR147" s="85"/>
      <c r="BS147" s="85"/>
      <c r="BT147" s="85"/>
      <c r="BU147" s="85"/>
      <c r="BV147" s="85"/>
      <c r="BW147" s="85"/>
      <c r="BX147" s="86"/>
      <c r="BY147" s="62"/>
      <c r="BZ147" s="26"/>
      <c r="CA147" s="26"/>
      <c r="CG147" s="267"/>
      <c r="CH147" s="267"/>
    </row>
    <row r="148" spans="2:86" s="4" customFormat="1" ht="12" customHeight="1">
      <c r="B148" s="232"/>
      <c r="C148" s="181" t="s">
        <v>182</v>
      </c>
      <c r="D148" s="182"/>
      <c r="E148" s="182"/>
      <c r="F148" s="183"/>
      <c r="G148" s="147"/>
      <c r="H148" s="148"/>
      <c r="I148" s="148"/>
      <c r="J148" s="148"/>
      <c r="K148" s="149"/>
      <c r="L148" s="147"/>
      <c r="M148" s="148"/>
      <c r="N148" s="148"/>
      <c r="O148" s="148"/>
      <c r="P148" s="149"/>
      <c r="Q148" s="78"/>
      <c r="R148" s="79"/>
      <c r="S148" s="80"/>
      <c r="T148" s="70"/>
      <c r="U148" s="227"/>
      <c r="V148" s="228"/>
      <c r="W148" s="228"/>
      <c r="X148" s="229"/>
      <c r="Y148" s="184"/>
      <c r="Z148" s="185"/>
      <c r="AA148" s="185"/>
      <c r="AB148" s="71"/>
      <c r="AC148" s="170"/>
      <c r="AD148" s="170"/>
      <c r="AE148" s="170"/>
      <c r="AF148" s="170"/>
      <c r="AG148" s="170"/>
      <c r="AH148" s="170"/>
      <c r="AI148" s="207"/>
      <c r="AJ148" s="76"/>
      <c r="AK148" s="76"/>
      <c r="AM148" s="140" t="s">
        <v>18</v>
      </c>
      <c r="AN148" s="141"/>
      <c r="AO148" s="142"/>
      <c r="AP148" s="84"/>
      <c r="AQ148" s="85"/>
      <c r="AR148" s="86"/>
      <c r="AS148" s="84"/>
      <c r="AT148" s="85"/>
      <c r="AU148" s="85"/>
      <c r="AV148" s="86"/>
      <c r="AW148" s="84"/>
      <c r="AX148" s="85"/>
      <c r="AY148" s="85"/>
      <c r="AZ148" s="86"/>
      <c r="BA148" s="84"/>
      <c r="BB148" s="85"/>
      <c r="BC148" s="85"/>
      <c r="BD148" s="85"/>
      <c r="BE148" s="85"/>
      <c r="BF148" s="85"/>
      <c r="BG148" s="86"/>
      <c r="BH148" s="84"/>
      <c r="BI148" s="85"/>
      <c r="BJ148" s="86"/>
      <c r="BK148" s="84"/>
      <c r="BL148" s="85"/>
      <c r="BM148" s="85"/>
      <c r="BN148" s="86"/>
      <c r="BO148" s="84"/>
      <c r="BP148" s="85"/>
      <c r="BQ148" s="85"/>
      <c r="BR148" s="85"/>
      <c r="BS148" s="85"/>
      <c r="BT148" s="85"/>
      <c r="BU148" s="85"/>
      <c r="BV148" s="85"/>
      <c r="BW148" s="85"/>
      <c r="BX148" s="86"/>
      <c r="BY148" s="62"/>
      <c r="BZ148" s="26"/>
      <c r="CA148" s="26"/>
      <c r="CG148" s="266">
        <f t="shared" ref="CG148" si="65">ROUND(G147*Q147,0)</f>
        <v>0</v>
      </c>
      <c r="CH148" s="266">
        <f t="shared" ref="CH148" si="66">ROUND(L147*Q147,0)</f>
        <v>0</v>
      </c>
    </row>
    <row r="149" spans="2:86" s="4" customFormat="1" ht="12" customHeight="1">
      <c r="B149" s="232"/>
      <c r="C149" s="204" t="s">
        <v>183</v>
      </c>
      <c r="D149" s="205"/>
      <c r="E149" s="205"/>
      <c r="F149" s="206"/>
      <c r="G149" s="216"/>
      <c r="H149" s="217"/>
      <c r="I149" s="145"/>
      <c r="J149" s="145"/>
      <c r="K149" s="146"/>
      <c r="L149" s="216"/>
      <c r="M149" s="217"/>
      <c r="N149" s="145"/>
      <c r="O149" s="145"/>
      <c r="P149" s="146"/>
      <c r="Q149" s="234"/>
      <c r="R149" s="235"/>
      <c r="S149" s="145"/>
      <c r="T149" s="146"/>
      <c r="U149" s="144"/>
      <c r="V149" s="145"/>
      <c r="W149" s="145"/>
      <c r="X149" s="146"/>
      <c r="Y149" s="225"/>
      <c r="Z149" s="226"/>
      <c r="AA149" s="145"/>
      <c r="AB149" s="146"/>
      <c r="AC149" s="173"/>
      <c r="AD149" s="173"/>
      <c r="AE149" s="173"/>
      <c r="AF149" s="173"/>
      <c r="AG149" s="173"/>
      <c r="AH149" s="173"/>
      <c r="AI149" s="213"/>
      <c r="AJ149" s="76"/>
      <c r="AK149" s="76"/>
      <c r="AM149" s="140" t="s">
        <v>18</v>
      </c>
      <c r="AN149" s="141"/>
      <c r="AO149" s="142"/>
      <c r="AP149" s="84"/>
      <c r="AQ149" s="85"/>
      <c r="AR149" s="86"/>
      <c r="AS149" s="84"/>
      <c r="AT149" s="85"/>
      <c r="AU149" s="85"/>
      <c r="AV149" s="86"/>
      <c r="AW149" s="84"/>
      <c r="AX149" s="85"/>
      <c r="AY149" s="85"/>
      <c r="AZ149" s="86"/>
      <c r="BA149" s="84"/>
      <c r="BB149" s="85"/>
      <c r="BC149" s="85"/>
      <c r="BD149" s="85"/>
      <c r="BE149" s="85"/>
      <c r="BF149" s="85"/>
      <c r="BG149" s="86"/>
      <c r="BH149" s="84"/>
      <c r="BI149" s="85"/>
      <c r="BJ149" s="86"/>
      <c r="BK149" s="84"/>
      <c r="BL149" s="85"/>
      <c r="BM149" s="85"/>
      <c r="BN149" s="86"/>
      <c r="BO149" s="84"/>
      <c r="BP149" s="85"/>
      <c r="BQ149" s="85"/>
      <c r="BR149" s="85"/>
      <c r="BS149" s="85"/>
      <c r="BT149" s="85"/>
      <c r="BU149" s="85"/>
      <c r="BV149" s="85"/>
      <c r="BW149" s="85"/>
      <c r="BX149" s="86"/>
      <c r="BY149" s="62"/>
      <c r="BZ149" s="26"/>
      <c r="CA149" s="26"/>
      <c r="CG149" s="267"/>
      <c r="CH149" s="267"/>
    </row>
    <row r="150" spans="2:86" s="4" customFormat="1" ht="12" customHeight="1">
      <c r="B150" s="232"/>
      <c r="C150" s="191" t="s">
        <v>112</v>
      </c>
      <c r="D150" s="192"/>
      <c r="E150" s="192"/>
      <c r="F150" s="193"/>
      <c r="G150" s="147"/>
      <c r="H150" s="148"/>
      <c r="I150" s="148"/>
      <c r="J150" s="148"/>
      <c r="K150" s="149"/>
      <c r="L150" s="147"/>
      <c r="M150" s="148"/>
      <c r="N150" s="148"/>
      <c r="O150" s="148"/>
      <c r="P150" s="149"/>
      <c r="Q150" s="78"/>
      <c r="R150" s="79"/>
      <c r="S150" s="80"/>
      <c r="T150" s="70"/>
      <c r="U150" s="227"/>
      <c r="V150" s="228"/>
      <c r="W150" s="228"/>
      <c r="X150" s="229"/>
      <c r="Y150" s="184"/>
      <c r="Z150" s="185"/>
      <c r="AA150" s="185"/>
      <c r="AB150" s="71"/>
      <c r="AC150" s="170"/>
      <c r="AD150" s="170"/>
      <c r="AE150" s="170"/>
      <c r="AF150" s="170"/>
      <c r="AG150" s="170"/>
      <c r="AH150" s="170"/>
      <c r="AI150" s="207"/>
      <c r="AJ150" s="76"/>
      <c r="AK150" s="76"/>
      <c r="AM150" s="140" t="s">
        <v>18</v>
      </c>
      <c r="AN150" s="141"/>
      <c r="AO150" s="142"/>
      <c r="AP150" s="84"/>
      <c r="AQ150" s="85"/>
      <c r="AR150" s="86"/>
      <c r="AS150" s="84"/>
      <c r="AT150" s="85"/>
      <c r="AU150" s="85"/>
      <c r="AV150" s="86"/>
      <c r="AW150" s="84"/>
      <c r="AX150" s="85"/>
      <c r="AY150" s="85"/>
      <c r="AZ150" s="86"/>
      <c r="BA150" s="84"/>
      <c r="BB150" s="85"/>
      <c r="BC150" s="85"/>
      <c r="BD150" s="85"/>
      <c r="BE150" s="85"/>
      <c r="BF150" s="85"/>
      <c r="BG150" s="86"/>
      <c r="BH150" s="84"/>
      <c r="BI150" s="85"/>
      <c r="BJ150" s="86"/>
      <c r="BK150" s="84"/>
      <c r="BL150" s="85"/>
      <c r="BM150" s="85"/>
      <c r="BN150" s="86"/>
      <c r="BO150" s="84"/>
      <c r="BP150" s="85"/>
      <c r="BQ150" s="85"/>
      <c r="BR150" s="85"/>
      <c r="BS150" s="85"/>
      <c r="BT150" s="85"/>
      <c r="BU150" s="85"/>
      <c r="BV150" s="85"/>
      <c r="BW150" s="85"/>
      <c r="BX150" s="86"/>
      <c r="BY150" s="62"/>
      <c r="BZ150" s="26"/>
      <c r="CA150" s="26"/>
      <c r="CG150" s="266">
        <f t="shared" ref="CG150" si="67">ROUND(G149*Q149,0)</f>
        <v>0</v>
      </c>
      <c r="CH150" s="266">
        <f t="shared" ref="CH150" si="68">ROUND(L149*Q149,0)</f>
        <v>0</v>
      </c>
    </row>
    <row r="151" spans="2:86" s="4" customFormat="1" ht="12" customHeight="1">
      <c r="B151" s="232"/>
      <c r="C151" s="194"/>
      <c r="D151" s="195"/>
      <c r="E151" s="195"/>
      <c r="F151" s="196"/>
      <c r="G151" s="216"/>
      <c r="H151" s="217"/>
      <c r="I151" s="145"/>
      <c r="J151" s="145"/>
      <c r="K151" s="146"/>
      <c r="L151" s="216"/>
      <c r="M151" s="217"/>
      <c r="N151" s="145"/>
      <c r="O151" s="145"/>
      <c r="P151" s="146"/>
      <c r="Q151" s="223"/>
      <c r="R151" s="224"/>
      <c r="S151" s="145"/>
      <c r="T151" s="146"/>
      <c r="U151" s="144"/>
      <c r="V151" s="145"/>
      <c r="W151" s="145"/>
      <c r="X151" s="146"/>
      <c r="Y151" s="225"/>
      <c r="Z151" s="226"/>
      <c r="AA151" s="145"/>
      <c r="AB151" s="146"/>
      <c r="AC151" s="144"/>
      <c r="AD151" s="144"/>
      <c r="AE151" s="144"/>
      <c r="AF151" s="144"/>
      <c r="AG151" s="144"/>
      <c r="AH151" s="144"/>
      <c r="AI151" s="210"/>
      <c r="AJ151" s="58"/>
      <c r="AK151" s="58"/>
      <c r="AM151" s="140" t="s">
        <v>18</v>
      </c>
      <c r="AN151" s="141"/>
      <c r="AO151" s="142"/>
      <c r="AP151" s="84"/>
      <c r="AQ151" s="85"/>
      <c r="AR151" s="86"/>
      <c r="AS151" s="84"/>
      <c r="AT151" s="85"/>
      <c r="AU151" s="85"/>
      <c r="AV151" s="86"/>
      <c r="AW151" s="84"/>
      <c r="AX151" s="85"/>
      <c r="AY151" s="85"/>
      <c r="AZ151" s="86"/>
      <c r="BA151" s="84"/>
      <c r="BB151" s="85"/>
      <c r="BC151" s="85"/>
      <c r="BD151" s="85"/>
      <c r="BE151" s="85"/>
      <c r="BF151" s="85"/>
      <c r="BG151" s="86"/>
      <c r="BH151" s="84"/>
      <c r="BI151" s="85"/>
      <c r="BJ151" s="86"/>
      <c r="BK151" s="84"/>
      <c r="BL151" s="85"/>
      <c r="BM151" s="85"/>
      <c r="BN151" s="86"/>
      <c r="BO151" s="84"/>
      <c r="BP151" s="85"/>
      <c r="BQ151" s="85"/>
      <c r="BR151" s="85"/>
      <c r="BS151" s="85"/>
      <c r="BT151" s="85"/>
      <c r="BU151" s="85"/>
      <c r="BV151" s="85"/>
      <c r="BW151" s="85"/>
      <c r="BX151" s="86"/>
      <c r="BY151" s="62"/>
      <c r="BZ151" s="26"/>
      <c r="CA151" s="26"/>
      <c r="CG151" s="267"/>
      <c r="CH151" s="267"/>
    </row>
    <row r="152" spans="2:86" s="4" customFormat="1" ht="12" customHeight="1">
      <c r="B152" s="232"/>
      <c r="C152" s="181" t="s">
        <v>4</v>
      </c>
      <c r="D152" s="182"/>
      <c r="E152" s="182"/>
      <c r="F152" s="183"/>
      <c r="G152" s="147"/>
      <c r="H152" s="148"/>
      <c r="I152" s="148"/>
      <c r="J152" s="148"/>
      <c r="K152" s="149"/>
      <c r="L152" s="147"/>
      <c r="M152" s="148"/>
      <c r="N152" s="148"/>
      <c r="O152" s="148"/>
      <c r="P152" s="149"/>
      <c r="Q152" s="78"/>
      <c r="R152" s="79"/>
      <c r="S152" s="80"/>
      <c r="T152" s="70"/>
      <c r="U152" s="227"/>
      <c r="V152" s="228"/>
      <c r="W152" s="228"/>
      <c r="X152" s="229"/>
      <c r="Y152" s="184"/>
      <c r="Z152" s="185"/>
      <c r="AA152" s="185"/>
      <c r="AB152" s="71"/>
      <c r="AC152" s="147"/>
      <c r="AD152" s="147"/>
      <c r="AE152" s="147"/>
      <c r="AF152" s="147"/>
      <c r="AG152" s="147"/>
      <c r="AH152" s="147"/>
      <c r="AI152" s="230"/>
      <c r="AJ152" s="58"/>
      <c r="AK152" s="58"/>
      <c r="AM152" s="61"/>
      <c r="AN152" s="61"/>
      <c r="AO152" s="61"/>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G152" s="266">
        <f t="shared" ref="CG152" si="69">ROUND(G151*Q151,0)</f>
        <v>0</v>
      </c>
      <c r="CH152" s="266">
        <f t="shared" ref="CH152" si="70">ROUND(L151*Q151,0)</f>
        <v>0</v>
      </c>
    </row>
    <row r="153" spans="2:86" s="4" customFormat="1" ht="12" customHeight="1">
      <c r="B153" s="233"/>
      <c r="C153" s="204" t="s">
        <v>190</v>
      </c>
      <c r="D153" s="205"/>
      <c r="E153" s="205"/>
      <c r="F153" s="206"/>
      <c r="G153" s="216"/>
      <c r="H153" s="217"/>
      <c r="I153" s="145"/>
      <c r="J153" s="145"/>
      <c r="K153" s="146"/>
      <c r="L153" s="216"/>
      <c r="M153" s="217"/>
      <c r="N153" s="145"/>
      <c r="O153" s="145"/>
      <c r="P153" s="146"/>
      <c r="Q153" s="223"/>
      <c r="R153" s="224"/>
      <c r="S153" s="145"/>
      <c r="T153" s="146"/>
      <c r="U153" s="144"/>
      <c r="V153" s="145"/>
      <c r="W153" s="145"/>
      <c r="X153" s="146"/>
      <c r="Y153" s="225"/>
      <c r="Z153" s="226"/>
      <c r="AA153" s="145"/>
      <c r="AB153" s="146"/>
      <c r="AC153" s="144"/>
      <c r="AD153" s="144"/>
      <c r="AE153" s="144"/>
      <c r="AF153" s="144"/>
      <c r="AG153" s="144"/>
      <c r="AH153" s="144"/>
      <c r="AI153" s="210"/>
      <c r="AJ153" s="58"/>
      <c r="AK153" s="58"/>
      <c r="AM153" s="281" t="s">
        <v>124</v>
      </c>
      <c r="AN153" s="281"/>
      <c r="AO153" s="281"/>
      <c r="AP153" s="281"/>
      <c r="AQ153" s="281"/>
      <c r="AR153" s="281"/>
      <c r="AS153" s="281"/>
      <c r="AT153" s="281"/>
      <c r="AU153" s="281"/>
      <c r="AV153" s="281"/>
      <c r="AW153" s="281"/>
      <c r="AX153" s="281"/>
      <c r="AY153" s="281"/>
      <c r="AZ153" s="281"/>
      <c r="BA153" s="281"/>
      <c r="BB153" s="281"/>
      <c r="BC153" s="281"/>
      <c r="BD153" s="281"/>
      <c r="BE153" s="281"/>
      <c r="BF153" s="281"/>
      <c r="BG153" s="281"/>
      <c r="BH153" s="281"/>
      <c r="BI153" s="281"/>
      <c r="BJ153" s="281"/>
      <c r="BK153" s="281"/>
      <c r="BL153" s="281"/>
      <c r="BM153" s="281"/>
      <c r="BN153" s="281"/>
      <c r="BO153" s="281"/>
      <c r="BP153" s="281"/>
      <c r="BQ153" s="281"/>
      <c r="BR153" s="281"/>
      <c r="BS153" s="281"/>
      <c r="BT153" s="281"/>
      <c r="BU153" s="281"/>
      <c r="BV153" s="281"/>
      <c r="BW153" s="281"/>
      <c r="BX153" s="281"/>
      <c r="BY153" s="281"/>
      <c r="BZ153" s="281"/>
      <c r="CA153" s="281"/>
      <c r="CG153" s="267"/>
      <c r="CH153" s="267"/>
    </row>
    <row r="154" spans="2:86" s="4" customFormat="1" ht="12" customHeight="1">
      <c r="B154" s="236" t="s">
        <v>4</v>
      </c>
      <c r="C154" s="238"/>
      <c r="D154" s="239"/>
      <c r="E154" s="239"/>
      <c r="F154" s="240"/>
      <c r="G154" s="147"/>
      <c r="H154" s="148"/>
      <c r="I154" s="148"/>
      <c r="J154" s="148"/>
      <c r="K154" s="149"/>
      <c r="L154" s="147"/>
      <c r="M154" s="148"/>
      <c r="N154" s="148"/>
      <c r="O154" s="148"/>
      <c r="P154" s="149"/>
      <c r="Q154" s="78"/>
      <c r="R154" s="79"/>
      <c r="S154" s="80"/>
      <c r="T154" s="70"/>
      <c r="U154" s="147"/>
      <c r="V154" s="148"/>
      <c r="W154" s="148"/>
      <c r="X154" s="149"/>
      <c r="Y154" s="221"/>
      <c r="Z154" s="222"/>
      <c r="AA154" s="222"/>
      <c r="AB154" s="72"/>
      <c r="AC154" s="147"/>
      <c r="AD154" s="147"/>
      <c r="AE154" s="147"/>
      <c r="AF154" s="147"/>
      <c r="AG154" s="147"/>
      <c r="AH154" s="147"/>
      <c r="AI154" s="230"/>
      <c r="AJ154" s="58"/>
      <c r="AK154" s="58"/>
      <c r="AL154" s="68"/>
      <c r="AM154" s="7" t="s">
        <v>122</v>
      </c>
      <c r="AN154" s="50"/>
      <c r="AO154" s="50"/>
      <c r="AP154" s="50"/>
      <c r="AQ154" s="50"/>
      <c r="AR154" s="50"/>
      <c r="AS154" s="50"/>
      <c r="AT154" s="50"/>
      <c r="AU154" s="50"/>
      <c r="AV154" s="50"/>
      <c r="AW154" s="50"/>
      <c r="AX154" s="50"/>
      <c r="AY154" s="50"/>
      <c r="AZ154" s="50"/>
      <c r="BA154" s="50"/>
      <c r="BB154" s="50"/>
      <c r="BC154" s="50"/>
      <c r="BD154" s="50"/>
      <c r="BE154" s="50"/>
      <c r="BF154" s="50"/>
      <c r="BG154" s="50"/>
      <c r="BH154" s="50"/>
      <c r="BI154" s="50"/>
      <c r="BJ154" s="50"/>
      <c r="BK154" s="50"/>
      <c r="BL154" s="50"/>
      <c r="BM154" s="50"/>
      <c r="BN154" s="50"/>
      <c r="BO154" s="50"/>
      <c r="BP154" s="50"/>
      <c r="BQ154" s="50"/>
      <c r="BR154" s="50"/>
      <c r="BS154" s="50"/>
      <c r="BT154" s="50"/>
      <c r="BU154" s="50"/>
      <c r="BV154" s="50"/>
      <c r="BW154" s="50"/>
      <c r="BX154" s="50"/>
      <c r="BY154" s="47"/>
      <c r="BZ154" s="47"/>
      <c r="CA154" s="47"/>
      <c r="CG154" s="266">
        <f t="shared" ref="CG154" si="71">ROUND(G153*Q153,0)</f>
        <v>0</v>
      </c>
      <c r="CH154" s="266">
        <f t="shared" ref="CH154" si="72">ROUND(L153*Q153,0)</f>
        <v>0</v>
      </c>
    </row>
    <row r="155" spans="2:86" s="4" customFormat="1" ht="12" customHeight="1">
      <c r="B155" s="237"/>
      <c r="C155" s="241"/>
      <c r="D155" s="242"/>
      <c r="E155" s="242"/>
      <c r="F155" s="243"/>
      <c r="G155" s="216"/>
      <c r="H155" s="217"/>
      <c r="I155" s="145"/>
      <c r="J155" s="145"/>
      <c r="K155" s="146"/>
      <c r="L155" s="216"/>
      <c r="M155" s="217"/>
      <c r="N155" s="145"/>
      <c r="O155" s="145"/>
      <c r="P155" s="146"/>
      <c r="Q155" s="223"/>
      <c r="R155" s="224"/>
      <c r="S155" s="145"/>
      <c r="T155" s="146"/>
      <c r="U155" s="144"/>
      <c r="V155" s="145"/>
      <c r="W155" s="145"/>
      <c r="X155" s="146"/>
      <c r="Y155" s="221"/>
      <c r="Z155" s="222"/>
      <c r="AA155" s="198"/>
      <c r="AB155" s="199"/>
      <c r="AC155" s="144"/>
      <c r="AD155" s="144"/>
      <c r="AE155" s="144"/>
      <c r="AF155" s="144"/>
      <c r="AG155" s="144"/>
      <c r="AH155" s="144"/>
      <c r="AI155" s="210"/>
      <c r="AJ155" s="58"/>
      <c r="AK155" s="58"/>
      <c r="AM155" s="5" t="s">
        <v>283</v>
      </c>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46"/>
      <c r="BZ155" s="46"/>
      <c r="CA155" s="46"/>
      <c r="CG155" s="267"/>
      <c r="CH155" s="267"/>
    </row>
    <row r="156" spans="2:86" s="4" customFormat="1" ht="12" customHeight="1">
      <c r="B156" s="257" t="s">
        <v>5</v>
      </c>
      <c r="C156" s="191" t="s">
        <v>6</v>
      </c>
      <c r="D156" s="192"/>
      <c r="E156" s="192"/>
      <c r="F156" s="193"/>
      <c r="G156" s="147"/>
      <c r="H156" s="148"/>
      <c r="I156" s="148"/>
      <c r="J156" s="148"/>
      <c r="K156" s="149"/>
      <c r="L156" s="147"/>
      <c r="M156" s="148"/>
      <c r="N156" s="148"/>
      <c r="O156" s="148"/>
      <c r="P156" s="149"/>
      <c r="Q156" s="78"/>
      <c r="R156" s="79"/>
      <c r="S156" s="80"/>
      <c r="T156" s="70"/>
      <c r="U156" s="227"/>
      <c r="V156" s="228"/>
      <c r="W156" s="228"/>
      <c r="X156" s="229"/>
      <c r="Y156" s="184"/>
      <c r="Z156" s="185"/>
      <c r="AA156" s="185"/>
      <c r="AB156" s="71"/>
      <c r="AC156" s="147"/>
      <c r="AD156" s="147"/>
      <c r="AE156" s="147"/>
      <c r="AF156" s="147"/>
      <c r="AG156" s="147"/>
      <c r="AH156" s="147"/>
      <c r="AI156" s="230"/>
      <c r="AJ156" s="58"/>
      <c r="AK156" s="58"/>
      <c r="AM156" s="5" t="s">
        <v>284</v>
      </c>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46"/>
      <c r="BZ156" s="46"/>
      <c r="CA156" s="46"/>
      <c r="CG156" s="266">
        <f t="shared" ref="CG156" si="73">ROUND(G155*Q155,0)</f>
        <v>0</v>
      </c>
      <c r="CH156" s="266">
        <f t="shared" ref="CH156" si="74">ROUND(L155*Q155,0)</f>
        <v>0</v>
      </c>
    </row>
    <row r="157" spans="2:86" s="4" customFormat="1" ht="12" customHeight="1">
      <c r="B157" s="257"/>
      <c r="C157" s="194"/>
      <c r="D157" s="195"/>
      <c r="E157" s="195"/>
      <c r="F157" s="196"/>
      <c r="G157" s="216"/>
      <c r="H157" s="217"/>
      <c r="I157" s="145"/>
      <c r="J157" s="145"/>
      <c r="K157" s="146"/>
      <c r="L157" s="216"/>
      <c r="M157" s="217"/>
      <c r="N157" s="145"/>
      <c r="O157" s="145"/>
      <c r="P157" s="146"/>
      <c r="Q157" s="223"/>
      <c r="R157" s="224"/>
      <c r="S157" s="145"/>
      <c r="T157" s="146"/>
      <c r="U157" s="144"/>
      <c r="V157" s="145"/>
      <c r="W157" s="145"/>
      <c r="X157" s="146"/>
      <c r="Y157" s="225"/>
      <c r="Z157" s="226"/>
      <c r="AA157" s="145"/>
      <c r="AB157" s="146"/>
      <c r="AC157" s="144"/>
      <c r="AD157" s="144"/>
      <c r="AE157" s="144"/>
      <c r="AF157" s="144"/>
      <c r="AG157" s="144"/>
      <c r="AH157" s="144"/>
      <c r="AI157" s="210"/>
      <c r="AJ157" s="58"/>
      <c r="AK157" s="58"/>
      <c r="AM157" s="5" t="s">
        <v>285</v>
      </c>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46"/>
      <c r="BZ157" s="46"/>
      <c r="CA157" s="46"/>
      <c r="CG157" s="267"/>
      <c r="CH157" s="267"/>
    </row>
    <row r="158" spans="2:86" s="4" customFormat="1" ht="12" customHeight="1">
      <c r="B158" s="257"/>
      <c r="C158" s="238"/>
      <c r="D158" s="239"/>
      <c r="E158" s="239"/>
      <c r="F158" s="240"/>
      <c r="G158" s="147"/>
      <c r="H158" s="148"/>
      <c r="I158" s="148"/>
      <c r="J158" s="148"/>
      <c r="K158" s="149"/>
      <c r="L158" s="147"/>
      <c r="M158" s="148"/>
      <c r="N158" s="148"/>
      <c r="O158" s="148"/>
      <c r="P158" s="149"/>
      <c r="Q158" s="78"/>
      <c r="R158" s="79"/>
      <c r="S158" s="80"/>
      <c r="T158" s="70"/>
      <c r="U158" s="263"/>
      <c r="V158" s="264"/>
      <c r="W158" s="264"/>
      <c r="X158" s="265"/>
      <c r="Y158" s="221"/>
      <c r="Z158" s="222"/>
      <c r="AA158" s="222"/>
      <c r="AB158" s="72"/>
      <c r="AC158" s="147"/>
      <c r="AD158" s="147"/>
      <c r="AE158" s="147"/>
      <c r="AF158" s="147"/>
      <c r="AG158" s="147"/>
      <c r="AH158" s="147"/>
      <c r="AI158" s="230"/>
      <c r="AJ158" s="58"/>
      <c r="AK158" s="58"/>
      <c r="AM158" s="5" t="s">
        <v>286</v>
      </c>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46"/>
      <c r="BZ158" s="46"/>
      <c r="CA158" s="46"/>
      <c r="CG158" s="266">
        <f t="shared" ref="CG158" si="75">ROUND(G157*Q157,0)</f>
        <v>0</v>
      </c>
      <c r="CH158" s="266">
        <f t="shared" ref="CH158" si="76">ROUND(L157*Q157,0)</f>
        <v>0</v>
      </c>
    </row>
    <row r="159" spans="2:86" s="4" customFormat="1" ht="12" customHeight="1">
      <c r="B159" s="257"/>
      <c r="C159" s="241"/>
      <c r="D159" s="242"/>
      <c r="E159" s="242"/>
      <c r="F159" s="243"/>
      <c r="G159" s="216"/>
      <c r="H159" s="217"/>
      <c r="I159" s="145"/>
      <c r="J159" s="145"/>
      <c r="K159" s="146"/>
      <c r="L159" s="216"/>
      <c r="M159" s="217"/>
      <c r="N159" s="145"/>
      <c r="O159" s="145"/>
      <c r="P159" s="146"/>
      <c r="Q159" s="223"/>
      <c r="R159" s="224"/>
      <c r="S159" s="145"/>
      <c r="T159" s="146"/>
      <c r="U159" s="144"/>
      <c r="V159" s="145"/>
      <c r="W159" s="145"/>
      <c r="X159" s="146"/>
      <c r="Y159" s="221"/>
      <c r="Z159" s="222"/>
      <c r="AA159" s="198"/>
      <c r="AB159" s="199"/>
      <c r="AC159" s="144"/>
      <c r="AD159" s="144"/>
      <c r="AE159" s="144"/>
      <c r="AF159" s="144"/>
      <c r="AG159" s="144"/>
      <c r="AH159" s="144"/>
      <c r="AI159" s="210"/>
      <c r="AJ159" s="58"/>
      <c r="AK159" s="58"/>
      <c r="AM159" s="5" t="s">
        <v>287</v>
      </c>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46"/>
      <c r="BZ159" s="46"/>
      <c r="CA159" s="46"/>
      <c r="CG159" s="267"/>
      <c r="CH159" s="267"/>
    </row>
    <row r="160" spans="2:86" s="4" customFormat="1" ht="12" customHeight="1">
      <c r="B160" s="140" t="s">
        <v>91</v>
      </c>
      <c r="C160" s="141"/>
      <c r="D160" s="141"/>
      <c r="E160" s="141"/>
      <c r="F160" s="142"/>
      <c r="G160" s="255" t="str">
        <f>IF(SUM(Q120:R159)=0,"",SUM(Q120:R159))</f>
        <v/>
      </c>
      <c r="H160" s="256"/>
      <c r="I160" s="256"/>
      <c r="J160" s="256"/>
      <c r="K160" s="256"/>
      <c r="L160" s="256"/>
      <c r="M160" s="256"/>
      <c r="N160" s="141" t="s">
        <v>400</v>
      </c>
      <c r="O160" s="141"/>
      <c r="P160" s="142"/>
      <c r="Q160" s="140" t="s">
        <v>113</v>
      </c>
      <c r="R160" s="141"/>
      <c r="S160" s="141"/>
      <c r="T160" s="141"/>
      <c r="U160" s="141"/>
      <c r="V160" s="141"/>
      <c r="W160" s="141"/>
      <c r="X160" s="141"/>
      <c r="Y160" s="141"/>
      <c r="Z160" s="141"/>
      <c r="AA160" s="141"/>
      <c r="AB160" s="141"/>
      <c r="AC160" s="141"/>
      <c r="AD160" s="141"/>
      <c r="AE160" s="141"/>
      <c r="AF160" s="141"/>
      <c r="AG160" s="141"/>
      <c r="AH160" s="141"/>
      <c r="AI160" s="142"/>
      <c r="AJ160" s="58"/>
      <c r="AK160" s="58"/>
      <c r="AM160" s="5" t="s">
        <v>123</v>
      </c>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46"/>
      <c r="BZ160" s="46"/>
      <c r="CA160" s="46"/>
      <c r="CG160" s="266">
        <f t="shared" ref="CG160" si="77">ROUND(G159*Q159,0)</f>
        <v>0</v>
      </c>
      <c r="CH160" s="266">
        <f t="shared" ref="CH160" si="78">ROUND(L159*Q159,0)</f>
        <v>0</v>
      </c>
    </row>
    <row r="161" spans="2:86" s="4" customFormat="1" ht="12" customHeight="1">
      <c r="B161" s="147" t="s">
        <v>92</v>
      </c>
      <c r="C161" s="148"/>
      <c r="D161" s="148"/>
      <c r="E161" s="148"/>
      <c r="F161" s="149"/>
      <c r="G161" s="147" t="s">
        <v>95</v>
      </c>
      <c r="H161" s="148"/>
      <c r="I161" s="148"/>
      <c r="J161" s="148"/>
      <c r="K161" s="149"/>
      <c r="L161" s="147" t="s">
        <v>99</v>
      </c>
      <c r="M161" s="148"/>
      <c r="N161" s="148"/>
      <c r="O161" s="148"/>
      <c r="P161" s="149"/>
      <c r="Q161" s="246" t="str">
        <f>IF(Q135+Q137+Q139,"①積み込みの際は、石等が混ざらないように注意して下さい。　　　　　　　　　　　　　　　　②処分の際に石等が混ざっていた場合は、上記単価と異なります。","　")</f>
        <v>　</v>
      </c>
      <c r="R161" s="247"/>
      <c r="S161" s="247"/>
      <c r="T161" s="247"/>
      <c r="U161" s="247"/>
      <c r="V161" s="247"/>
      <c r="W161" s="247"/>
      <c r="X161" s="247"/>
      <c r="Y161" s="247"/>
      <c r="Z161" s="247"/>
      <c r="AA161" s="247"/>
      <c r="AB161" s="247"/>
      <c r="AC161" s="247"/>
      <c r="AD161" s="247"/>
      <c r="AE161" s="247"/>
      <c r="AF161" s="247"/>
      <c r="AG161" s="247"/>
      <c r="AH161" s="247"/>
      <c r="AI161" s="248"/>
      <c r="AJ161" s="47"/>
      <c r="AK161" s="47"/>
      <c r="AM161" s="5" t="s">
        <v>288</v>
      </c>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46"/>
      <c r="BZ161" s="46"/>
      <c r="CA161" s="46"/>
      <c r="CG161" s="267"/>
      <c r="CH161" s="267"/>
    </row>
    <row r="162" spans="2:86" s="4" customFormat="1" ht="12" customHeight="1">
      <c r="B162" s="144"/>
      <c r="C162" s="145"/>
      <c r="D162" s="145"/>
      <c r="E162" s="145"/>
      <c r="F162" s="146"/>
      <c r="G162" s="244" t="str">
        <f>IF(SUM(Q120:R159)=0,"",CG164)</f>
        <v/>
      </c>
      <c r="H162" s="245"/>
      <c r="I162" s="245"/>
      <c r="J162" s="245"/>
      <c r="K162" s="81" t="s">
        <v>96</v>
      </c>
      <c r="L162" s="244" t="str">
        <f>IF(SUM(Q120:R159)=0,"",CH164)</f>
        <v/>
      </c>
      <c r="M162" s="245"/>
      <c r="N162" s="245"/>
      <c r="O162" s="245"/>
      <c r="P162" s="81" t="s">
        <v>96</v>
      </c>
      <c r="Q162" s="249"/>
      <c r="R162" s="250"/>
      <c r="S162" s="250"/>
      <c r="T162" s="250"/>
      <c r="U162" s="250"/>
      <c r="V162" s="250"/>
      <c r="W162" s="250"/>
      <c r="X162" s="250"/>
      <c r="Y162" s="250"/>
      <c r="Z162" s="250"/>
      <c r="AA162" s="250"/>
      <c r="AB162" s="250"/>
      <c r="AC162" s="250"/>
      <c r="AD162" s="250"/>
      <c r="AE162" s="250"/>
      <c r="AF162" s="250"/>
      <c r="AG162" s="250"/>
      <c r="AH162" s="250"/>
      <c r="AI162" s="251"/>
      <c r="AJ162" s="47"/>
      <c r="AK162" s="47"/>
      <c r="AM162" s="5" t="s">
        <v>289</v>
      </c>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46"/>
      <c r="BZ162" s="46"/>
      <c r="CA162" s="46"/>
      <c r="CG162" s="266"/>
      <c r="CH162" s="266"/>
    </row>
    <row r="163" spans="2:86" s="4" customFormat="1" ht="12" customHeight="1">
      <c r="B163" s="140" t="s">
        <v>93</v>
      </c>
      <c r="C163" s="141"/>
      <c r="D163" s="141"/>
      <c r="E163" s="141"/>
      <c r="F163" s="142"/>
      <c r="G163" s="144" t="s">
        <v>94</v>
      </c>
      <c r="H163" s="145"/>
      <c r="I163" s="145"/>
      <c r="J163" s="145"/>
      <c r="K163" s="145"/>
      <c r="L163" s="145"/>
      <c r="M163" s="145"/>
      <c r="N163" s="145"/>
      <c r="O163" s="145"/>
      <c r="P163" s="146"/>
      <c r="Q163" s="252"/>
      <c r="R163" s="253"/>
      <c r="S163" s="253"/>
      <c r="T163" s="253"/>
      <c r="U163" s="253"/>
      <c r="V163" s="253"/>
      <c r="W163" s="253"/>
      <c r="X163" s="253"/>
      <c r="Y163" s="253"/>
      <c r="Z163" s="253"/>
      <c r="AA163" s="253"/>
      <c r="AB163" s="253"/>
      <c r="AC163" s="253"/>
      <c r="AD163" s="253"/>
      <c r="AE163" s="253"/>
      <c r="AF163" s="253"/>
      <c r="AG163" s="253"/>
      <c r="AH163" s="253"/>
      <c r="AI163" s="254"/>
      <c r="AJ163" s="47"/>
      <c r="AK163" s="47"/>
      <c r="AM163" s="5" t="s">
        <v>290</v>
      </c>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46"/>
      <c r="BZ163" s="46"/>
      <c r="CA163" s="46"/>
      <c r="CG163" s="267"/>
      <c r="CH163" s="267"/>
    </row>
    <row r="164" spans="2:86">
      <c r="B164" s="46" t="s">
        <v>145</v>
      </c>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M164" s="5" t="s">
        <v>291</v>
      </c>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46"/>
      <c r="BZ164" s="46"/>
      <c r="CA164" s="46"/>
      <c r="CG164" s="268">
        <f>SUM(CG120:CG161)</f>
        <v>0</v>
      </c>
      <c r="CH164" s="268">
        <f>SUM(CH120:CH161)</f>
        <v>0</v>
      </c>
    </row>
    <row r="165" spans="2:86">
      <c r="B165" s="46" t="s">
        <v>143</v>
      </c>
      <c r="C165" s="46" t="s">
        <v>146</v>
      </c>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M165" s="5" t="s">
        <v>292</v>
      </c>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46"/>
      <c r="BZ165" s="46"/>
      <c r="CA165" s="46"/>
      <c r="CG165" s="268"/>
      <c r="CH165" s="268"/>
    </row>
    <row r="166" spans="2:86">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c r="BS166" s="46"/>
      <c r="BT166" s="46"/>
      <c r="BU166" s="46"/>
      <c r="BV166" s="46"/>
      <c r="BW166" s="46"/>
      <c r="BX166" s="46"/>
      <c r="BY166" s="46"/>
      <c r="BZ166" s="46"/>
      <c r="CA166" s="46"/>
    </row>
  </sheetData>
  <mergeCells count="610">
    <mergeCell ref="AM153:CA153"/>
    <mergeCell ref="CG134:CG135"/>
    <mergeCell ref="CH134:CH135"/>
    <mergeCell ref="L127:N127"/>
    <mergeCell ref="O127:P127"/>
    <mergeCell ref="Q127:S127"/>
    <mergeCell ref="G129:I129"/>
    <mergeCell ref="J129:K129"/>
    <mergeCell ref="L129:N129"/>
    <mergeCell ref="O129:P129"/>
    <mergeCell ref="Q129:S129"/>
    <mergeCell ref="G131:I131"/>
    <mergeCell ref="J131:K131"/>
    <mergeCell ref="L131:N131"/>
    <mergeCell ref="O131:P131"/>
    <mergeCell ref="Q131:S131"/>
    <mergeCell ref="AM131:AP132"/>
    <mergeCell ref="AQ131:AT132"/>
    <mergeCell ref="AU131:AX132"/>
    <mergeCell ref="AY131:BF132"/>
    <mergeCell ref="BG131:BI132"/>
    <mergeCell ref="BJ131:BN132"/>
    <mergeCell ref="BO131:BX132"/>
    <mergeCell ref="AA135:AB135"/>
    <mergeCell ref="BJ137:BN138"/>
    <mergeCell ref="BO137:BX138"/>
    <mergeCell ref="AM133:AP134"/>
    <mergeCell ref="AQ133:AT134"/>
    <mergeCell ref="AU133:AX134"/>
    <mergeCell ref="AY133:BF134"/>
    <mergeCell ref="BG133:BI134"/>
    <mergeCell ref="BJ133:BN134"/>
    <mergeCell ref="BO133:BX134"/>
    <mergeCell ref="BJ135:BN136"/>
    <mergeCell ref="BO135:BX136"/>
    <mergeCell ref="AM135:AP136"/>
    <mergeCell ref="AQ135:AT136"/>
    <mergeCell ref="AU135:AX136"/>
    <mergeCell ref="AY135:BF136"/>
    <mergeCell ref="BG135:BI136"/>
    <mergeCell ref="AM137:AP138"/>
    <mergeCell ref="AQ137:AT138"/>
    <mergeCell ref="AU137:AX138"/>
    <mergeCell ref="AY137:BF138"/>
    <mergeCell ref="BG137:BI138"/>
    <mergeCell ref="BN112:BS113"/>
    <mergeCell ref="BT112:BX113"/>
    <mergeCell ref="CG162:CG163"/>
    <mergeCell ref="CG164:CG165"/>
    <mergeCell ref="CH158:CH159"/>
    <mergeCell ref="CH160:CH161"/>
    <mergeCell ref="CH162:CH163"/>
    <mergeCell ref="CH164:CH165"/>
    <mergeCell ref="CG120:CG121"/>
    <mergeCell ref="CG122:CG123"/>
    <mergeCell ref="CG124:CG125"/>
    <mergeCell ref="CG126:CG127"/>
    <mergeCell ref="CG128:CG129"/>
    <mergeCell ref="CG130:CG131"/>
    <mergeCell ref="CG132:CG133"/>
    <mergeCell ref="CG136:CG137"/>
    <mergeCell ref="CG138:CG139"/>
    <mergeCell ref="CG140:CG141"/>
    <mergeCell ref="CG142:CG143"/>
    <mergeCell ref="CG144:CG145"/>
    <mergeCell ref="CG146:CG147"/>
    <mergeCell ref="CG148:CG149"/>
    <mergeCell ref="CG150:CG151"/>
    <mergeCell ref="CG152:CG153"/>
    <mergeCell ref="CG154:CG155"/>
    <mergeCell ref="CG156:CG157"/>
    <mergeCell ref="CG158:CG159"/>
    <mergeCell ref="CG160:CG161"/>
    <mergeCell ref="CH140:CH141"/>
    <mergeCell ref="CH142:CH143"/>
    <mergeCell ref="CH144:CH145"/>
    <mergeCell ref="CH146:CH147"/>
    <mergeCell ref="CH148:CH149"/>
    <mergeCell ref="CH150:CH151"/>
    <mergeCell ref="CH152:CH153"/>
    <mergeCell ref="CH154:CH155"/>
    <mergeCell ref="CH156:CH157"/>
    <mergeCell ref="CH120:CH121"/>
    <mergeCell ref="CH122:CH123"/>
    <mergeCell ref="CH124:CH125"/>
    <mergeCell ref="CH126:CH127"/>
    <mergeCell ref="CH128:CH129"/>
    <mergeCell ref="CH130:CH131"/>
    <mergeCell ref="CH132:CH133"/>
    <mergeCell ref="CH136:CH137"/>
    <mergeCell ref="CH138:CH139"/>
    <mergeCell ref="B156:B159"/>
    <mergeCell ref="G156:K156"/>
    <mergeCell ref="BO116:BX116"/>
    <mergeCell ref="BO117:BX117"/>
    <mergeCell ref="BJ116:BN117"/>
    <mergeCell ref="BO141:BX141"/>
    <mergeCell ref="BO142:BX142"/>
    <mergeCell ref="BK141:BN142"/>
    <mergeCell ref="BJ129:BN130"/>
    <mergeCell ref="BO129:BX130"/>
    <mergeCell ref="L156:P156"/>
    <mergeCell ref="U156:X156"/>
    <mergeCell ref="Y156:AA156"/>
    <mergeCell ref="AC156:AI156"/>
    <mergeCell ref="G157:H157"/>
    <mergeCell ref="I157:K157"/>
    <mergeCell ref="L157:M157"/>
    <mergeCell ref="N157:P157"/>
    <mergeCell ref="C158:F158"/>
    <mergeCell ref="U158:X158"/>
    <mergeCell ref="Y158:AA158"/>
    <mergeCell ref="AC157:AI157"/>
    <mergeCell ref="AC158:AI158"/>
    <mergeCell ref="C156:F157"/>
    <mergeCell ref="G162:J162"/>
    <mergeCell ref="L162:O162"/>
    <mergeCell ref="G163:P163"/>
    <mergeCell ref="B161:F162"/>
    <mergeCell ref="Q161:AI163"/>
    <mergeCell ref="B163:F163"/>
    <mergeCell ref="B160:F160"/>
    <mergeCell ref="G160:M160"/>
    <mergeCell ref="N160:P160"/>
    <mergeCell ref="Q160:AI160"/>
    <mergeCell ref="L161:P161"/>
    <mergeCell ref="G161:K161"/>
    <mergeCell ref="AC159:AI159"/>
    <mergeCell ref="Q157:R157"/>
    <mergeCell ref="S157:T157"/>
    <mergeCell ref="U157:X157"/>
    <mergeCell ref="Y157:Z157"/>
    <mergeCell ref="AA157:AB157"/>
    <mergeCell ref="Q159:R159"/>
    <mergeCell ref="C159:F159"/>
    <mergeCell ref="G159:H159"/>
    <mergeCell ref="I159:K159"/>
    <mergeCell ref="L159:M159"/>
    <mergeCell ref="N159:P159"/>
    <mergeCell ref="U155:X155"/>
    <mergeCell ref="Y155:Z155"/>
    <mergeCell ref="AA155:AB155"/>
    <mergeCell ref="AC155:AI155"/>
    <mergeCell ref="S159:T159"/>
    <mergeCell ref="U159:X159"/>
    <mergeCell ref="Y159:Z159"/>
    <mergeCell ref="AA159:AB159"/>
    <mergeCell ref="B154:B155"/>
    <mergeCell ref="C154:F154"/>
    <mergeCell ref="G154:K154"/>
    <mergeCell ref="L154:P154"/>
    <mergeCell ref="U154:X154"/>
    <mergeCell ref="Y154:AA154"/>
    <mergeCell ref="AC154:AI154"/>
    <mergeCell ref="C155:F155"/>
    <mergeCell ref="G155:H155"/>
    <mergeCell ref="I155:K155"/>
    <mergeCell ref="L155:M155"/>
    <mergeCell ref="N155:P155"/>
    <mergeCell ref="Q155:R155"/>
    <mergeCell ref="S155:T155"/>
    <mergeCell ref="G158:K158"/>
    <mergeCell ref="L158:P158"/>
    <mergeCell ref="Q153:R153"/>
    <mergeCell ref="S153:T153"/>
    <mergeCell ref="U153:X153"/>
    <mergeCell ref="Y153:Z153"/>
    <mergeCell ref="AA153:AB153"/>
    <mergeCell ref="C153:F153"/>
    <mergeCell ref="G153:H153"/>
    <mergeCell ref="I153:K153"/>
    <mergeCell ref="L153:M153"/>
    <mergeCell ref="N153:P153"/>
    <mergeCell ref="C150:F151"/>
    <mergeCell ref="G150:K150"/>
    <mergeCell ref="L150:P150"/>
    <mergeCell ref="U150:X150"/>
    <mergeCell ref="Y150:AA150"/>
    <mergeCell ref="AC150:AI150"/>
    <mergeCell ref="AM150:AO150"/>
    <mergeCell ref="G151:H151"/>
    <mergeCell ref="I151:K151"/>
    <mergeCell ref="L151:M151"/>
    <mergeCell ref="N151:P151"/>
    <mergeCell ref="Q151:R151"/>
    <mergeCell ref="S151:T151"/>
    <mergeCell ref="U151:X151"/>
    <mergeCell ref="Y151:Z151"/>
    <mergeCell ref="C148:F148"/>
    <mergeCell ref="C149:F149"/>
    <mergeCell ref="B146:B153"/>
    <mergeCell ref="C146:F147"/>
    <mergeCell ref="G146:K146"/>
    <mergeCell ref="L146:P146"/>
    <mergeCell ref="U146:X146"/>
    <mergeCell ref="Y146:AA146"/>
    <mergeCell ref="AC146:AI146"/>
    <mergeCell ref="G148:K148"/>
    <mergeCell ref="L148:P148"/>
    <mergeCell ref="U148:X148"/>
    <mergeCell ref="Y148:AA148"/>
    <mergeCell ref="AC148:AI148"/>
    <mergeCell ref="G149:H149"/>
    <mergeCell ref="I149:K149"/>
    <mergeCell ref="L149:M149"/>
    <mergeCell ref="N149:P149"/>
    <mergeCell ref="Q149:R149"/>
    <mergeCell ref="S149:T149"/>
    <mergeCell ref="U149:X149"/>
    <mergeCell ref="C152:F152"/>
    <mergeCell ref="G152:K152"/>
    <mergeCell ref="L152:P152"/>
    <mergeCell ref="AM146:AO146"/>
    <mergeCell ref="G147:H147"/>
    <mergeCell ref="I147:K147"/>
    <mergeCell ref="L147:M147"/>
    <mergeCell ref="N147:P147"/>
    <mergeCell ref="AC147:AI147"/>
    <mergeCell ref="AM147:AO147"/>
    <mergeCell ref="AC153:AI153"/>
    <mergeCell ref="Q147:R147"/>
    <mergeCell ref="S147:T147"/>
    <mergeCell ref="U147:X147"/>
    <mergeCell ref="Y147:Z147"/>
    <mergeCell ref="AA147:AB147"/>
    <mergeCell ref="Y149:Z149"/>
    <mergeCell ref="AA149:AB149"/>
    <mergeCell ref="AC149:AI149"/>
    <mergeCell ref="AM149:AO149"/>
    <mergeCell ref="AM148:AO148"/>
    <mergeCell ref="U152:X152"/>
    <mergeCell ref="Y152:AA152"/>
    <mergeCell ref="AC152:AI152"/>
    <mergeCell ref="AA151:AB151"/>
    <mergeCell ref="AC151:AI151"/>
    <mergeCell ref="AM151:AO151"/>
    <mergeCell ref="G145:H145"/>
    <mergeCell ref="I145:K145"/>
    <mergeCell ref="L145:M145"/>
    <mergeCell ref="N145:P145"/>
    <mergeCell ref="AC145:AI145"/>
    <mergeCell ref="AM145:AO145"/>
    <mergeCell ref="L143:M143"/>
    <mergeCell ref="N143:P143"/>
    <mergeCell ref="Q143:R143"/>
    <mergeCell ref="S143:T143"/>
    <mergeCell ref="U143:X143"/>
    <mergeCell ref="C142:F143"/>
    <mergeCell ref="C144:F145"/>
    <mergeCell ref="B142:B145"/>
    <mergeCell ref="G142:K142"/>
    <mergeCell ref="L142:P142"/>
    <mergeCell ref="U142:X142"/>
    <mergeCell ref="Y142:AA142"/>
    <mergeCell ref="AC142:AI142"/>
    <mergeCell ref="AM142:AO142"/>
    <mergeCell ref="G144:K144"/>
    <mergeCell ref="L144:P144"/>
    <mergeCell ref="U144:X144"/>
    <mergeCell ref="Y144:AA144"/>
    <mergeCell ref="AC144:AI144"/>
    <mergeCell ref="AM144:AO144"/>
    <mergeCell ref="Y143:Z143"/>
    <mergeCell ref="AA143:AB143"/>
    <mergeCell ref="AC143:AI143"/>
    <mergeCell ref="AM143:AO143"/>
    <mergeCell ref="Q145:R145"/>
    <mergeCell ref="S145:T145"/>
    <mergeCell ref="U145:X145"/>
    <mergeCell ref="Y145:Z145"/>
    <mergeCell ref="AA145:AB145"/>
    <mergeCell ref="AP142:AR142"/>
    <mergeCell ref="AS142:AV142"/>
    <mergeCell ref="G143:H143"/>
    <mergeCell ref="I143:K143"/>
    <mergeCell ref="BA141:BG142"/>
    <mergeCell ref="BH141:BJ142"/>
    <mergeCell ref="AM141:AO141"/>
    <mergeCell ref="AP141:AR141"/>
    <mergeCell ref="AS141:AV141"/>
    <mergeCell ref="AW141:AZ142"/>
    <mergeCell ref="G141:I141"/>
    <mergeCell ref="J141:K141"/>
    <mergeCell ref="L141:N141"/>
    <mergeCell ref="O141:P141"/>
    <mergeCell ref="Q141:S141"/>
    <mergeCell ref="B140:F141"/>
    <mergeCell ref="G140:K140"/>
    <mergeCell ref="L140:P140"/>
    <mergeCell ref="U140:X140"/>
    <mergeCell ref="Y140:AA140"/>
    <mergeCell ref="AC140:AI140"/>
    <mergeCell ref="U141:X141"/>
    <mergeCell ref="Y141:Z141"/>
    <mergeCell ref="AA141:AB141"/>
    <mergeCell ref="AC141:AI141"/>
    <mergeCell ref="AA139:AB139"/>
    <mergeCell ref="AC139:AI139"/>
    <mergeCell ref="B138:F139"/>
    <mergeCell ref="G138:K138"/>
    <mergeCell ref="L138:P138"/>
    <mergeCell ref="U138:X138"/>
    <mergeCell ref="Y138:AA138"/>
    <mergeCell ref="AC138:AI138"/>
    <mergeCell ref="U139:X139"/>
    <mergeCell ref="Y139:Z139"/>
    <mergeCell ref="G139:I139"/>
    <mergeCell ref="J139:K139"/>
    <mergeCell ref="L139:N139"/>
    <mergeCell ref="O139:P139"/>
    <mergeCell ref="Q139:S139"/>
    <mergeCell ref="O135:P135"/>
    <mergeCell ref="Q135:S135"/>
    <mergeCell ref="G137:I137"/>
    <mergeCell ref="J137:K137"/>
    <mergeCell ref="L137:N137"/>
    <mergeCell ref="AA137:AB137"/>
    <mergeCell ref="AC137:AI137"/>
    <mergeCell ref="B136:F137"/>
    <mergeCell ref="G136:K136"/>
    <mergeCell ref="L136:P136"/>
    <mergeCell ref="U136:X136"/>
    <mergeCell ref="Y136:AA136"/>
    <mergeCell ref="AC136:AI136"/>
    <mergeCell ref="U137:X137"/>
    <mergeCell ref="Y137:Z137"/>
    <mergeCell ref="O137:P137"/>
    <mergeCell ref="Q137:S137"/>
    <mergeCell ref="G135:I135"/>
    <mergeCell ref="J135:K135"/>
    <mergeCell ref="L135:N135"/>
    <mergeCell ref="U134:X134"/>
    <mergeCell ref="Y134:AA134"/>
    <mergeCell ref="AC134:AI134"/>
    <mergeCell ref="O133:P133"/>
    <mergeCell ref="Q133:S133"/>
    <mergeCell ref="AA133:AB133"/>
    <mergeCell ref="AC133:AI133"/>
    <mergeCell ref="B132:F133"/>
    <mergeCell ref="G132:K132"/>
    <mergeCell ref="L132:P132"/>
    <mergeCell ref="U132:X132"/>
    <mergeCell ref="Y132:AA132"/>
    <mergeCell ref="AC132:AI132"/>
    <mergeCell ref="U133:X133"/>
    <mergeCell ref="Y133:Z133"/>
    <mergeCell ref="G133:I133"/>
    <mergeCell ref="J133:K133"/>
    <mergeCell ref="L133:N133"/>
    <mergeCell ref="B134:F135"/>
    <mergeCell ref="G134:K134"/>
    <mergeCell ref="L134:P134"/>
    <mergeCell ref="AC135:AI135"/>
    <mergeCell ref="U135:X135"/>
    <mergeCell ref="Y135:Z135"/>
    <mergeCell ref="AY129:BF130"/>
    <mergeCell ref="AA131:AB131"/>
    <mergeCell ref="AC131:AI131"/>
    <mergeCell ref="U131:X131"/>
    <mergeCell ref="Y131:Z131"/>
    <mergeCell ref="B130:F131"/>
    <mergeCell ref="G130:K130"/>
    <mergeCell ref="L130:P130"/>
    <mergeCell ref="U130:X130"/>
    <mergeCell ref="Y130:AA130"/>
    <mergeCell ref="AC130:AI130"/>
    <mergeCell ref="BG129:BI130"/>
    <mergeCell ref="U129:X129"/>
    <mergeCell ref="Y129:Z129"/>
    <mergeCell ref="AA129:AB129"/>
    <mergeCell ref="AC129:AI129"/>
    <mergeCell ref="AM129:AP129"/>
    <mergeCell ref="AC127:AI127"/>
    <mergeCell ref="B128:F129"/>
    <mergeCell ref="G128:K128"/>
    <mergeCell ref="L128:P128"/>
    <mergeCell ref="U128:X128"/>
    <mergeCell ref="Y128:AA128"/>
    <mergeCell ref="AC128:AI128"/>
    <mergeCell ref="U127:X127"/>
    <mergeCell ref="Y127:Z127"/>
    <mergeCell ref="AA127:AB127"/>
    <mergeCell ref="B127:F127"/>
    <mergeCell ref="G127:I127"/>
    <mergeCell ref="J127:K127"/>
    <mergeCell ref="AM130:AP130"/>
    <mergeCell ref="AQ130:AT130"/>
    <mergeCell ref="AU130:AX130"/>
    <mergeCell ref="AQ129:AT129"/>
    <mergeCell ref="AU129:AX129"/>
    <mergeCell ref="AC125:AI125"/>
    <mergeCell ref="B126:F126"/>
    <mergeCell ref="G126:K126"/>
    <mergeCell ref="L126:P126"/>
    <mergeCell ref="U126:X126"/>
    <mergeCell ref="Y126:AA126"/>
    <mergeCell ref="AC126:AI126"/>
    <mergeCell ref="U125:X125"/>
    <mergeCell ref="Y125:Z125"/>
    <mergeCell ref="AA125:AB125"/>
    <mergeCell ref="B125:F125"/>
    <mergeCell ref="G125:I125"/>
    <mergeCell ref="J125:K125"/>
    <mergeCell ref="L125:N125"/>
    <mergeCell ref="O125:P125"/>
    <mergeCell ref="Q125:S125"/>
    <mergeCell ref="AC123:AI123"/>
    <mergeCell ref="B124:F124"/>
    <mergeCell ref="G124:K124"/>
    <mergeCell ref="L124:P124"/>
    <mergeCell ref="U124:X124"/>
    <mergeCell ref="Y124:AA124"/>
    <mergeCell ref="AC124:AI124"/>
    <mergeCell ref="U123:X123"/>
    <mergeCell ref="Y123:Z123"/>
    <mergeCell ref="AA123:AB123"/>
    <mergeCell ref="B123:F123"/>
    <mergeCell ref="G123:I123"/>
    <mergeCell ref="J123:K123"/>
    <mergeCell ref="L123:N123"/>
    <mergeCell ref="O123:P123"/>
    <mergeCell ref="Q123:S123"/>
    <mergeCell ref="B122:F122"/>
    <mergeCell ref="G122:K122"/>
    <mergeCell ref="L122:P122"/>
    <mergeCell ref="U122:X122"/>
    <mergeCell ref="Y122:AA122"/>
    <mergeCell ref="AC122:AI122"/>
    <mergeCell ref="Y121:Z121"/>
    <mergeCell ref="AA121:AB121"/>
    <mergeCell ref="AC121:AI121"/>
    <mergeCell ref="B120:F121"/>
    <mergeCell ref="G120:K120"/>
    <mergeCell ref="L120:P120"/>
    <mergeCell ref="U120:X120"/>
    <mergeCell ref="Y120:AA120"/>
    <mergeCell ref="AC120:AI120"/>
    <mergeCell ref="U121:X121"/>
    <mergeCell ref="G121:I121"/>
    <mergeCell ref="J121:K121"/>
    <mergeCell ref="L121:N121"/>
    <mergeCell ref="O121:P121"/>
    <mergeCell ref="Q121:S121"/>
    <mergeCell ref="B118:F119"/>
    <mergeCell ref="G118:P118"/>
    <mergeCell ref="Q118:T118"/>
    <mergeCell ref="U118:AI118"/>
    <mergeCell ref="G119:K119"/>
    <mergeCell ref="L119:P119"/>
    <mergeCell ref="Q119:T119"/>
    <mergeCell ref="U119:X119"/>
    <mergeCell ref="Y119:AB119"/>
    <mergeCell ref="AC119:AI119"/>
    <mergeCell ref="AM116:AP116"/>
    <mergeCell ref="AQ116:AT116"/>
    <mergeCell ref="AU116:AX116"/>
    <mergeCell ref="AY116:BF117"/>
    <mergeCell ref="BG116:BI117"/>
    <mergeCell ref="AM117:AP117"/>
    <mergeCell ref="AQ117:AT117"/>
    <mergeCell ref="AU117:AX117"/>
    <mergeCell ref="AM112:AR113"/>
    <mergeCell ref="AS112:AV113"/>
    <mergeCell ref="AW112:AZ113"/>
    <mergeCell ref="BA112:BD113"/>
    <mergeCell ref="BE112:BH113"/>
    <mergeCell ref="BI112:BM113"/>
    <mergeCell ref="C110:E110"/>
    <mergeCell ref="AM110:AR111"/>
    <mergeCell ref="AS110:AV111"/>
    <mergeCell ref="AW110:AZ111"/>
    <mergeCell ref="BA110:BD111"/>
    <mergeCell ref="BE110:BH111"/>
    <mergeCell ref="AM108:AR109"/>
    <mergeCell ref="AS108:AV109"/>
    <mergeCell ref="AW108:AZ109"/>
    <mergeCell ref="BA108:BD109"/>
    <mergeCell ref="BE108:BH109"/>
    <mergeCell ref="C108:E109"/>
    <mergeCell ref="BI108:BM109"/>
    <mergeCell ref="BI110:BM111"/>
    <mergeCell ref="AS105:AX105"/>
    <mergeCell ref="AM106:AR107"/>
    <mergeCell ref="AS106:AV107"/>
    <mergeCell ref="AW106:AZ107"/>
    <mergeCell ref="BA106:BD107"/>
    <mergeCell ref="BE106:BH107"/>
    <mergeCell ref="AY105:BX105"/>
    <mergeCell ref="BI106:BM107"/>
    <mergeCell ref="BN106:BS107"/>
    <mergeCell ref="BT106:BX107"/>
    <mergeCell ref="BN108:BS109"/>
    <mergeCell ref="BT108:BX109"/>
    <mergeCell ref="BN110:BS111"/>
    <mergeCell ref="BT110:BX111"/>
    <mergeCell ref="C107:E107"/>
    <mergeCell ref="F107:M107"/>
    <mergeCell ref="C102:F102"/>
    <mergeCell ref="G102:AI102"/>
    <mergeCell ref="C103:F103"/>
    <mergeCell ref="G103:AI103"/>
    <mergeCell ref="AM103:AR103"/>
    <mergeCell ref="AM105:AR105"/>
    <mergeCell ref="G104:L104"/>
    <mergeCell ref="M104:N104"/>
    <mergeCell ref="O104:V104"/>
    <mergeCell ref="N107:R107"/>
    <mergeCell ref="S107:AI107"/>
    <mergeCell ref="C105:G105"/>
    <mergeCell ref="AS103:AX104"/>
    <mergeCell ref="AY103:BD104"/>
    <mergeCell ref="BD73:BO74"/>
    <mergeCell ref="E82:K83"/>
    <mergeCell ref="E84:K84"/>
    <mergeCell ref="BE103:BJ104"/>
    <mergeCell ref="C104:F104"/>
    <mergeCell ref="AM104:AR104"/>
    <mergeCell ref="BK103:BX104"/>
    <mergeCell ref="B86:D86"/>
    <mergeCell ref="E86:K86"/>
    <mergeCell ref="L86:O86"/>
    <mergeCell ref="P86:S86"/>
    <mergeCell ref="T86:W86"/>
    <mergeCell ref="X86:AA86"/>
    <mergeCell ref="BA69:BV70"/>
    <mergeCell ref="BA71:BV72"/>
    <mergeCell ref="B85:D85"/>
    <mergeCell ref="L84:O84"/>
    <mergeCell ref="P84:S84"/>
    <mergeCell ref="L85:O85"/>
    <mergeCell ref="E85:K85"/>
    <mergeCell ref="T85:W85"/>
    <mergeCell ref="P85:S85"/>
    <mergeCell ref="X85:AA85"/>
    <mergeCell ref="AV73:BC74"/>
    <mergeCell ref="B82:D83"/>
    <mergeCell ref="B84:D84"/>
    <mergeCell ref="L82:S82"/>
    <mergeCell ref="T82:AA82"/>
    <mergeCell ref="X83:AA83"/>
    <mergeCell ref="L83:O83"/>
    <mergeCell ref="T84:W84"/>
    <mergeCell ref="X84:AA84"/>
    <mergeCell ref="P83:S83"/>
    <mergeCell ref="T83:W83"/>
    <mergeCell ref="BA67:BV68"/>
    <mergeCell ref="BF39:BQ40"/>
    <mergeCell ref="BA41:BX42"/>
    <mergeCell ref="BF37:BQ38"/>
    <mergeCell ref="AR37:AU38"/>
    <mergeCell ref="BY59:BZ60"/>
    <mergeCell ref="AU57:BG58"/>
    <mergeCell ref="AV61:BD62"/>
    <mergeCell ref="BF61:BQ62"/>
    <mergeCell ref="AV63:BD64"/>
    <mergeCell ref="BT59:BU60"/>
    <mergeCell ref="AU59:BG60"/>
    <mergeCell ref="AR61:AU62"/>
    <mergeCell ref="AU55:BI56"/>
    <mergeCell ref="AR65:AU66"/>
    <mergeCell ref="AR63:AU64"/>
    <mergeCell ref="AR59:AT60"/>
    <mergeCell ref="AV41:AZ42"/>
    <mergeCell ref="BA65:BX66"/>
    <mergeCell ref="AV37:BD38"/>
    <mergeCell ref="AV39:BD40"/>
    <mergeCell ref="AV65:AZ66"/>
    <mergeCell ref="AR55:AT56"/>
    <mergeCell ref="AR57:AT58"/>
    <mergeCell ref="AN2:CA4"/>
    <mergeCell ref="AR35:AT36"/>
    <mergeCell ref="BN1:CA1"/>
    <mergeCell ref="AR21:AT22"/>
    <mergeCell ref="AR23:AT24"/>
    <mergeCell ref="BN17:BQ20"/>
    <mergeCell ref="BN15:CA16"/>
    <mergeCell ref="AN17:BG18"/>
    <mergeCell ref="BS17:BV20"/>
    <mergeCell ref="AR31:AT32"/>
    <mergeCell ref="BO35:BP36"/>
    <mergeCell ref="BY35:BZ36"/>
    <mergeCell ref="BX17:CA20"/>
    <mergeCell ref="AU25:BG26"/>
    <mergeCell ref="AN10:CA11"/>
    <mergeCell ref="AN12:CA13"/>
    <mergeCell ref="AN14:AY15"/>
    <mergeCell ref="AK22:AO25"/>
    <mergeCell ref="AK35:AO38"/>
    <mergeCell ref="AU33:BG34"/>
    <mergeCell ref="AU35:BG36"/>
    <mergeCell ref="AU21:BL22"/>
    <mergeCell ref="BH25:BL26"/>
    <mergeCell ref="AU23:BL24"/>
    <mergeCell ref="AK59:AO62"/>
    <mergeCell ref="BO25:BP26"/>
    <mergeCell ref="BT25:BU26"/>
    <mergeCell ref="BY25:BZ26"/>
    <mergeCell ref="AU31:BI32"/>
    <mergeCell ref="AR25:AT26"/>
    <mergeCell ref="AV49:BC50"/>
    <mergeCell ref="BA43:BV44"/>
    <mergeCell ref="BD49:BO50"/>
    <mergeCell ref="AV51:AZ52"/>
    <mergeCell ref="AR51:AU52"/>
    <mergeCell ref="AR41:AU42"/>
    <mergeCell ref="BA45:BV46"/>
    <mergeCell ref="BH35:BM36"/>
    <mergeCell ref="BH59:BM60"/>
    <mergeCell ref="BA47:BV48"/>
    <mergeCell ref="AR33:AT34"/>
  </mergeCells>
  <phoneticPr fontId="1"/>
  <dataValidations disablePrompts="1" count="1">
    <dataValidation type="list" allowBlank="1" showInputMessage="1" showErrorMessage="1" sqref="B134:F139" xr:uid="{38FD7169-1C46-4818-91C4-85F41C4E0A91}">
      <formula1>"木くず,木くず(樹木),木くず(枝葉),木くず(根株),木くず(竹),木くず(竹の根)"</formula1>
    </dataValidation>
  </dataValidations>
  <printOptions horizontalCentered="1" verticalCentered="1"/>
  <pageMargins left="0" right="0" top="0" bottom="0" header="0" footer="0"/>
  <pageSetup paperSize="8" orientation="landscape" blackAndWhite="1" r:id="rId1"/>
  <headerFooter alignWithMargins="0">
    <oddFooter xml:space="preserve">&amp;R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H166"/>
  <sheetViews>
    <sheetView topLeftCell="B101" zoomScale="80" zoomScaleNormal="80" workbookViewId="0">
      <selection activeCell="AC122" sqref="AC122:AI122"/>
    </sheetView>
  </sheetViews>
  <sheetFormatPr defaultRowHeight="13.5"/>
  <cols>
    <col min="1" max="1" width="10.625" hidden="1" customWidth="1"/>
    <col min="2" max="2" width="3.625" customWidth="1"/>
    <col min="3" max="6" width="4.625" customWidth="1"/>
    <col min="7" max="35" width="2.625" customWidth="1"/>
    <col min="36" max="36" width="4.625" customWidth="1"/>
    <col min="37" max="59" width="2.625" customWidth="1"/>
    <col min="60" max="65" width="2.125" customWidth="1"/>
    <col min="66" max="79" width="1.875" customWidth="1"/>
  </cols>
  <sheetData>
    <row r="1" spans="2:80">
      <c r="B1" s="7" t="s">
        <v>125</v>
      </c>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49"/>
      <c r="AL1" s="49"/>
      <c r="AM1" s="48"/>
      <c r="AN1" s="2"/>
      <c r="AO1" s="2"/>
      <c r="AP1" s="2"/>
      <c r="AQ1" s="2"/>
      <c r="AR1" s="2"/>
      <c r="AS1" s="2"/>
      <c r="AT1" s="2"/>
      <c r="AU1" s="2"/>
      <c r="AV1" s="2"/>
      <c r="AW1" s="2"/>
      <c r="AX1" s="2"/>
      <c r="AY1" s="2"/>
      <c r="AZ1" s="2"/>
      <c r="BA1" s="2"/>
      <c r="BB1" s="2"/>
      <c r="BC1" s="2"/>
      <c r="BD1" s="2"/>
      <c r="BE1" s="2"/>
      <c r="BF1" s="2"/>
      <c r="BG1" s="2"/>
      <c r="BH1" s="2"/>
      <c r="BI1" s="2"/>
      <c r="BJ1" s="2"/>
      <c r="BK1" s="2"/>
      <c r="BL1" s="2"/>
      <c r="BM1" s="2"/>
      <c r="BN1" s="282" t="s">
        <v>395</v>
      </c>
      <c r="BO1" s="282"/>
      <c r="BP1" s="282"/>
      <c r="BQ1" s="282"/>
      <c r="BR1" s="282"/>
      <c r="BS1" s="282"/>
      <c r="BT1" s="282"/>
      <c r="BU1" s="282"/>
      <c r="BV1" s="282"/>
      <c r="BW1" s="282"/>
      <c r="BX1" s="282"/>
      <c r="BY1" s="282"/>
      <c r="BZ1" s="282"/>
      <c r="CA1" s="282"/>
      <c r="CB1" s="1"/>
    </row>
    <row r="2" spans="2:80" ht="9" customHeight="1">
      <c r="B2" s="7" t="s">
        <v>201</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49"/>
      <c r="AL2" s="49"/>
      <c r="AM2" s="48"/>
      <c r="AN2" s="109" t="s">
        <v>39</v>
      </c>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9"/>
    </row>
    <row r="3" spans="2:80" ht="9" customHeight="1">
      <c r="B3" s="49" t="s">
        <v>202</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49"/>
      <c r="AL3" s="49"/>
      <c r="AM3" s="48"/>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c r="BX3" s="109"/>
      <c r="BY3" s="109"/>
      <c r="BZ3" s="109"/>
      <c r="CA3" s="109"/>
      <c r="CB3" s="19"/>
    </row>
    <row r="4" spans="2:80" ht="9" customHeight="1">
      <c r="B4" s="49" t="s">
        <v>203</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49"/>
      <c r="AL4" s="49"/>
      <c r="AM4" s="48"/>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9"/>
    </row>
    <row r="5" spans="2:80" ht="9" customHeight="1">
      <c r="B5" s="49" t="s">
        <v>204</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49"/>
      <c r="AL5" s="49"/>
      <c r="AM5" s="48"/>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19"/>
    </row>
    <row r="6" spans="2:80" ht="9" customHeight="1">
      <c r="B6" s="49" t="s">
        <v>205</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49"/>
      <c r="AL6" s="49"/>
      <c r="AM6" s="48"/>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row>
    <row r="7" spans="2:80" ht="9" customHeight="1">
      <c r="B7" s="49" t="s">
        <v>206</v>
      </c>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49"/>
      <c r="AL7" s="49"/>
      <c r="AM7" s="48"/>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row>
    <row r="8" spans="2:80" ht="9" customHeight="1">
      <c r="B8" s="49" t="s">
        <v>207</v>
      </c>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49"/>
      <c r="AL8" s="49"/>
      <c r="AM8" s="48"/>
      <c r="AN8" s="58" t="s">
        <v>143</v>
      </c>
      <c r="AO8" s="39" t="s">
        <v>151</v>
      </c>
      <c r="AP8" s="19"/>
      <c r="AQ8" s="19"/>
      <c r="AR8" s="19"/>
      <c r="AS8" s="19"/>
      <c r="AT8" s="19"/>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row>
    <row r="9" spans="2:80" ht="9" customHeight="1">
      <c r="B9" s="49" t="s">
        <v>208</v>
      </c>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49"/>
      <c r="AL9" s="49"/>
      <c r="AM9" s="48"/>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row>
    <row r="10" spans="2:80" ht="9" customHeight="1">
      <c r="B10" s="49" t="s">
        <v>209</v>
      </c>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49"/>
      <c r="AL10" s="49"/>
      <c r="AM10" s="48"/>
      <c r="AN10" s="107" t="s">
        <v>87</v>
      </c>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row>
    <row r="11" spans="2:80" ht="9" customHeight="1">
      <c r="B11" s="49" t="s">
        <v>210</v>
      </c>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49"/>
      <c r="AL11" s="49"/>
      <c r="AM11" s="48"/>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row>
    <row r="12" spans="2:80" ht="9" customHeight="1">
      <c r="B12" s="49" t="s">
        <v>211</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49"/>
      <c r="AL12" s="49"/>
      <c r="AM12" s="48"/>
      <c r="AN12" s="107" t="s">
        <v>100</v>
      </c>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row>
    <row r="13" spans="2:80" ht="9" customHeight="1">
      <c r="B13" s="49" t="s">
        <v>212</v>
      </c>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49"/>
      <c r="AL13" s="49"/>
      <c r="AM13" s="48"/>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row>
    <row r="14" spans="2:80" ht="9" customHeight="1">
      <c r="B14" s="49" t="s">
        <v>213</v>
      </c>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49"/>
      <c r="AL14" s="49"/>
      <c r="AM14" s="48"/>
      <c r="AN14" s="107" t="s">
        <v>101</v>
      </c>
      <c r="AO14" s="107"/>
      <c r="AP14" s="107"/>
      <c r="AQ14" s="107"/>
      <c r="AR14" s="107"/>
      <c r="AS14" s="107"/>
      <c r="AT14" s="107"/>
      <c r="AU14" s="107"/>
      <c r="AV14" s="107"/>
      <c r="AW14" s="107"/>
      <c r="AX14" s="107"/>
      <c r="AY14" s="107"/>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row>
    <row r="15" spans="2:80" ht="9" customHeight="1">
      <c r="B15" s="49" t="s">
        <v>214</v>
      </c>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49"/>
      <c r="AL15" s="49"/>
      <c r="AM15" s="48"/>
      <c r="AN15" s="107"/>
      <c r="AO15" s="107"/>
      <c r="AP15" s="107"/>
      <c r="AQ15" s="107"/>
      <c r="AR15" s="107"/>
      <c r="AS15" s="107"/>
      <c r="AT15" s="107"/>
      <c r="AU15" s="107"/>
      <c r="AV15" s="107"/>
      <c r="AW15" s="107"/>
      <c r="AX15" s="107"/>
      <c r="AY15" s="107"/>
      <c r="AZ15" s="2"/>
      <c r="BA15" s="2"/>
      <c r="BB15" s="2"/>
      <c r="BC15" s="2"/>
      <c r="BD15" s="2"/>
      <c r="BE15" s="2"/>
      <c r="BF15" s="2"/>
      <c r="BG15" s="2"/>
      <c r="BH15" s="2"/>
      <c r="BI15" s="2"/>
      <c r="BJ15" s="2"/>
      <c r="BK15" s="2"/>
      <c r="BL15" s="2"/>
      <c r="BM15" s="2"/>
      <c r="BN15" s="120" t="s">
        <v>40</v>
      </c>
      <c r="BO15" s="120"/>
      <c r="BP15" s="120"/>
      <c r="BQ15" s="120"/>
      <c r="BR15" s="120"/>
      <c r="BS15" s="120"/>
      <c r="BT15" s="120"/>
      <c r="BU15" s="120"/>
      <c r="BV15" s="120"/>
      <c r="BW15" s="120"/>
      <c r="BX15" s="120"/>
      <c r="BY15" s="120"/>
      <c r="BZ15" s="120"/>
      <c r="CA15" s="120"/>
    </row>
    <row r="16" spans="2:80" ht="9" customHeight="1">
      <c r="B16" s="49" t="s">
        <v>215</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49"/>
      <c r="AL16" s="49"/>
      <c r="AM16" s="48"/>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120"/>
      <c r="BO16" s="120"/>
      <c r="BP16" s="120"/>
      <c r="BQ16" s="120"/>
      <c r="BR16" s="120"/>
      <c r="BS16" s="120"/>
      <c r="BT16" s="120"/>
      <c r="BU16" s="120"/>
      <c r="BV16" s="120"/>
      <c r="BW16" s="120"/>
      <c r="BX16" s="120"/>
      <c r="BY16" s="120"/>
      <c r="BZ16" s="120"/>
      <c r="CA16" s="120"/>
    </row>
    <row r="17" spans="2:79" ht="9" customHeight="1">
      <c r="B17" s="49" t="s">
        <v>216</v>
      </c>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49"/>
      <c r="AL17" s="49"/>
      <c r="AM17" s="48"/>
      <c r="AN17" s="105" t="s">
        <v>74</v>
      </c>
      <c r="AO17" s="105"/>
      <c r="AP17" s="105"/>
      <c r="AQ17" s="105"/>
      <c r="AR17" s="105"/>
      <c r="AS17" s="105"/>
      <c r="AT17" s="105"/>
      <c r="AU17" s="105"/>
      <c r="AV17" s="105"/>
      <c r="AW17" s="105"/>
      <c r="AX17" s="105"/>
      <c r="AY17" s="105"/>
      <c r="AZ17" s="105"/>
      <c r="BA17" s="105"/>
      <c r="BB17" s="105"/>
      <c r="BC17" s="105"/>
      <c r="BD17" s="105"/>
      <c r="BE17" s="105"/>
      <c r="BF17" s="105"/>
      <c r="BG17" s="105"/>
      <c r="BH17" s="2"/>
      <c r="BI17" s="2"/>
      <c r="BJ17" s="2"/>
      <c r="BL17" s="2"/>
      <c r="BM17" s="2"/>
      <c r="BN17" s="111" t="s">
        <v>301</v>
      </c>
      <c r="BO17" s="112"/>
      <c r="BP17" s="112"/>
      <c r="BQ17" s="113"/>
      <c r="BR17" s="21"/>
      <c r="BS17" s="111" t="s">
        <v>160</v>
      </c>
      <c r="BT17" s="112"/>
      <c r="BU17" s="112"/>
      <c r="BV17" s="113"/>
      <c r="BW17" s="22"/>
      <c r="BX17" s="111" t="s">
        <v>161</v>
      </c>
      <c r="BY17" s="112"/>
      <c r="BZ17" s="112"/>
      <c r="CA17" s="113"/>
    </row>
    <row r="18" spans="2:79" ht="9" customHeight="1">
      <c r="B18" s="49" t="s">
        <v>217</v>
      </c>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49"/>
      <c r="AL18" s="49"/>
      <c r="AM18" s="48"/>
      <c r="AN18" s="105"/>
      <c r="AO18" s="105"/>
      <c r="AP18" s="105"/>
      <c r="AQ18" s="105"/>
      <c r="AR18" s="105"/>
      <c r="AS18" s="105"/>
      <c r="AT18" s="105"/>
      <c r="AU18" s="105"/>
      <c r="AV18" s="105"/>
      <c r="AW18" s="105"/>
      <c r="AX18" s="105"/>
      <c r="AY18" s="105"/>
      <c r="AZ18" s="105"/>
      <c r="BA18" s="105"/>
      <c r="BB18" s="105"/>
      <c r="BC18" s="105"/>
      <c r="BD18" s="105"/>
      <c r="BE18" s="105"/>
      <c r="BF18" s="105"/>
      <c r="BG18" s="105"/>
      <c r="BH18" s="2"/>
      <c r="BI18" s="2"/>
      <c r="BJ18" s="2"/>
      <c r="BK18" s="2"/>
      <c r="BL18" s="2"/>
      <c r="BM18" s="2"/>
      <c r="BN18" s="114"/>
      <c r="BO18" s="115"/>
      <c r="BP18" s="115"/>
      <c r="BQ18" s="116"/>
      <c r="BR18" s="21"/>
      <c r="BS18" s="114"/>
      <c r="BT18" s="115"/>
      <c r="BU18" s="115"/>
      <c r="BV18" s="116"/>
      <c r="BW18" s="22"/>
      <c r="BX18" s="114"/>
      <c r="BY18" s="115"/>
      <c r="BZ18" s="115"/>
      <c r="CA18" s="116"/>
    </row>
    <row r="19" spans="2:79" ht="9" customHeight="1">
      <c r="B19" s="49" t="s">
        <v>126</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49"/>
      <c r="AL19" s="49"/>
      <c r="AM19" s="48"/>
      <c r="AN19" s="2"/>
      <c r="AO19" s="2"/>
      <c r="AP19" s="2"/>
      <c r="AQ19" s="2"/>
      <c r="BJ19" s="2"/>
      <c r="BK19" s="2"/>
      <c r="BL19" s="2"/>
      <c r="BM19" s="90"/>
      <c r="BN19" s="114"/>
      <c r="BO19" s="115"/>
      <c r="BP19" s="115"/>
      <c r="BQ19" s="116"/>
      <c r="BR19" s="21"/>
      <c r="BS19" s="114"/>
      <c r="BT19" s="115"/>
      <c r="BU19" s="115"/>
      <c r="BV19" s="116"/>
      <c r="BW19" s="22"/>
      <c r="BX19" s="114"/>
      <c r="BY19" s="115"/>
      <c r="BZ19" s="115"/>
      <c r="CA19" s="116"/>
    </row>
    <row r="20" spans="2:79" ht="9" customHeight="1">
      <c r="B20" s="49" t="s">
        <v>218</v>
      </c>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L20" s="91"/>
      <c r="AM20" s="91"/>
      <c r="AN20" s="91"/>
      <c r="AO20" s="91"/>
      <c r="BJ20" s="2"/>
      <c r="BK20" s="2"/>
      <c r="BL20" s="2"/>
      <c r="BM20" s="90"/>
      <c r="BN20" s="117"/>
      <c r="BO20" s="118"/>
      <c r="BP20" s="118"/>
      <c r="BQ20" s="119"/>
      <c r="BR20" s="21"/>
      <c r="BS20" s="117"/>
      <c r="BT20" s="118"/>
      <c r="BU20" s="118"/>
      <c r="BV20" s="119"/>
      <c r="BW20" s="22"/>
      <c r="BX20" s="117"/>
      <c r="BY20" s="118"/>
      <c r="BZ20" s="118"/>
      <c r="CA20" s="119"/>
    </row>
    <row r="21" spans="2:79" ht="9" customHeight="1">
      <c r="B21" s="49" t="s">
        <v>219</v>
      </c>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91"/>
      <c r="AL21" s="91"/>
      <c r="AM21" s="91"/>
      <c r="AN21" s="91"/>
      <c r="AO21" s="91"/>
      <c r="AR21" s="106" t="s">
        <v>75</v>
      </c>
      <c r="AS21" s="106"/>
      <c r="AT21" s="106"/>
      <c r="AU21" s="283" t="s">
        <v>312</v>
      </c>
      <c r="AV21" s="283"/>
      <c r="AW21" s="283"/>
      <c r="AX21" s="283"/>
      <c r="AY21" s="283"/>
      <c r="AZ21" s="283"/>
      <c r="BA21" s="283"/>
      <c r="BB21" s="283"/>
      <c r="BC21" s="283"/>
      <c r="BD21" s="283"/>
      <c r="BE21" s="283"/>
      <c r="BF21" s="283"/>
      <c r="BG21" s="283"/>
      <c r="BH21" s="284"/>
      <c r="BI21" s="284"/>
      <c r="BJ21" s="285"/>
      <c r="BK21" s="285"/>
      <c r="BL21" s="285"/>
      <c r="BM21" s="90"/>
      <c r="BO21" s="16"/>
      <c r="BP21" s="77"/>
      <c r="BT21" s="77"/>
      <c r="BU21" s="96"/>
      <c r="BY21" s="16"/>
      <c r="BZ21" s="77"/>
    </row>
    <row r="22" spans="2:79" ht="9" customHeight="1">
      <c r="B22" s="49" t="s">
        <v>220</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102" t="s">
        <v>293</v>
      </c>
      <c r="AL22" s="102"/>
      <c r="AM22" s="102"/>
      <c r="AN22" s="102"/>
      <c r="AO22" s="102"/>
      <c r="AP22" s="92"/>
      <c r="AQ22" s="11"/>
      <c r="AR22" s="106"/>
      <c r="AS22" s="106"/>
      <c r="AT22" s="106"/>
      <c r="AU22" s="283"/>
      <c r="AV22" s="283"/>
      <c r="AW22" s="283"/>
      <c r="AX22" s="283"/>
      <c r="AY22" s="283"/>
      <c r="AZ22" s="283"/>
      <c r="BA22" s="283"/>
      <c r="BB22" s="283"/>
      <c r="BC22" s="283"/>
      <c r="BD22" s="283"/>
      <c r="BE22" s="283"/>
      <c r="BF22" s="283"/>
      <c r="BG22" s="283"/>
      <c r="BH22" s="284"/>
      <c r="BI22" s="284"/>
      <c r="BJ22" s="285"/>
      <c r="BK22" s="285"/>
      <c r="BL22" s="285"/>
      <c r="BM22" s="90"/>
      <c r="BN22" s="2"/>
      <c r="BO22" s="2"/>
      <c r="BP22" s="93"/>
      <c r="BQ22" s="2"/>
      <c r="BR22" s="2"/>
      <c r="BS22" s="2"/>
      <c r="BT22" s="2"/>
      <c r="BU22" s="97"/>
      <c r="BY22" s="17"/>
    </row>
    <row r="23" spans="2:79" ht="9" customHeight="1">
      <c r="B23" s="49" t="s">
        <v>221</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102"/>
      <c r="AL23" s="102"/>
      <c r="AM23" s="102"/>
      <c r="AN23" s="102"/>
      <c r="AO23" s="102"/>
      <c r="AP23" s="92"/>
      <c r="AQ23" s="12"/>
      <c r="AR23" s="106" t="s">
        <v>76</v>
      </c>
      <c r="AS23" s="106"/>
      <c r="AT23" s="106"/>
      <c r="AU23" s="286" t="s">
        <v>313</v>
      </c>
      <c r="AV23" s="286"/>
      <c r="AW23" s="286"/>
      <c r="AX23" s="286"/>
      <c r="AY23" s="286"/>
      <c r="AZ23" s="286"/>
      <c r="BA23" s="286"/>
      <c r="BB23" s="286"/>
      <c r="BC23" s="286"/>
      <c r="BD23" s="286"/>
      <c r="BE23" s="286"/>
      <c r="BF23" s="286"/>
      <c r="BG23" s="286"/>
      <c r="BH23" s="286"/>
      <c r="BI23" s="286"/>
      <c r="BJ23" s="286"/>
      <c r="BK23" s="286"/>
      <c r="BL23" s="286"/>
      <c r="BN23" s="2"/>
      <c r="BO23" s="18"/>
      <c r="BP23" s="94"/>
      <c r="BQ23" s="2"/>
      <c r="BR23" s="2"/>
      <c r="BS23" s="2"/>
      <c r="BT23" s="18"/>
      <c r="BU23" s="98"/>
      <c r="BY23" s="99"/>
      <c r="BZ23" s="18"/>
    </row>
    <row r="24" spans="2:79" ht="9" customHeight="1">
      <c r="B24" s="49" t="s">
        <v>127</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102"/>
      <c r="AL24" s="102"/>
      <c r="AM24" s="102"/>
      <c r="AN24" s="102"/>
      <c r="AO24" s="102"/>
      <c r="AP24" s="92"/>
      <c r="AQ24" s="12"/>
      <c r="AR24" s="106"/>
      <c r="AS24" s="106"/>
      <c r="AT24" s="106"/>
      <c r="AU24" s="286"/>
      <c r="AV24" s="286"/>
      <c r="AW24" s="286"/>
      <c r="AX24" s="286"/>
      <c r="AY24" s="286"/>
      <c r="AZ24" s="286"/>
      <c r="BA24" s="286"/>
      <c r="BB24" s="286"/>
      <c r="BC24" s="286"/>
      <c r="BD24" s="286"/>
      <c r="BE24" s="286"/>
      <c r="BF24" s="286"/>
      <c r="BG24" s="286"/>
      <c r="BH24" s="286"/>
      <c r="BI24" s="286"/>
      <c r="BJ24" s="286"/>
      <c r="BK24" s="286"/>
      <c r="BL24" s="286"/>
      <c r="BN24" s="2"/>
      <c r="BO24" s="18"/>
      <c r="BP24" s="94"/>
      <c r="BQ24" s="2"/>
      <c r="BR24" s="2"/>
      <c r="BS24" s="2"/>
      <c r="BT24" s="18"/>
      <c r="BU24" s="98"/>
      <c r="BY24" s="99"/>
      <c r="BZ24" s="18"/>
    </row>
    <row r="25" spans="2:79" ht="9" customHeight="1">
      <c r="B25" s="49" t="s">
        <v>222</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102"/>
      <c r="AL25" s="102"/>
      <c r="AM25" s="102"/>
      <c r="AN25" s="102"/>
      <c r="AO25" s="102"/>
      <c r="AP25" s="92"/>
      <c r="AQ25" s="13"/>
      <c r="AR25" s="106" t="s">
        <v>77</v>
      </c>
      <c r="AS25" s="106"/>
      <c r="AT25" s="106"/>
      <c r="AU25" s="287" t="s">
        <v>314</v>
      </c>
      <c r="AV25" s="287"/>
      <c r="AW25" s="287"/>
      <c r="AX25" s="287"/>
      <c r="AY25" s="287"/>
      <c r="AZ25" s="287"/>
      <c r="BA25" s="287"/>
      <c r="BB25" s="287"/>
      <c r="BC25" s="287"/>
      <c r="BD25" s="287"/>
      <c r="BE25" s="287"/>
      <c r="BF25" s="287"/>
      <c r="BG25" s="287"/>
      <c r="BH25" s="288" t="s">
        <v>303</v>
      </c>
      <c r="BI25" s="288"/>
      <c r="BJ25" s="288"/>
      <c r="BK25" s="288"/>
      <c r="BL25" s="288"/>
      <c r="BM25" s="18"/>
      <c r="BN25" s="2"/>
      <c r="BO25" s="103" t="s">
        <v>85</v>
      </c>
      <c r="BP25" s="103"/>
      <c r="BQ25" s="2"/>
      <c r="BR25" s="2"/>
      <c r="BS25" s="2"/>
      <c r="BT25" s="103" t="s">
        <v>85</v>
      </c>
      <c r="BU25" s="103"/>
      <c r="BY25" s="103" t="s">
        <v>85</v>
      </c>
      <c r="BZ25" s="103"/>
    </row>
    <row r="26" spans="2:79" ht="9" customHeight="1">
      <c r="B26" s="49" t="s">
        <v>223</v>
      </c>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49"/>
      <c r="AL26" s="49"/>
      <c r="AM26" s="48"/>
      <c r="AN26" s="14"/>
      <c r="AO26" s="14"/>
      <c r="AP26" s="14"/>
      <c r="AQ26" s="2"/>
      <c r="AR26" s="106"/>
      <c r="AS26" s="106"/>
      <c r="AT26" s="106"/>
      <c r="AU26" s="287"/>
      <c r="AV26" s="287"/>
      <c r="AW26" s="287"/>
      <c r="AX26" s="287"/>
      <c r="AY26" s="287"/>
      <c r="AZ26" s="287"/>
      <c r="BA26" s="287"/>
      <c r="BB26" s="287"/>
      <c r="BC26" s="287"/>
      <c r="BD26" s="287"/>
      <c r="BE26" s="287"/>
      <c r="BF26" s="287"/>
      <c r="BG26" s="287"/>
      <c r="BH26" s="288"/>
      <c r="BI26" s="288"/>
      <c r="BJ26" s="288"/>
      <c r="BK26" s="288"/>
      <c r="BL26" s="288"/>
      <c r="BM26" s="18"/>
      <c r="BN26" s="2"/>
      <c r="BO26" s="103"/>
      <c r="BP26" s="103"/>
      <c r="BQ26" s="2"/>
      <c r="BR26" s="2"/>
      <c r="BS26" s="2"/>
      <c r="BT26" s="103"/>
      <c r="BU26" s="103"/>
      <c r="BY26" s="103"/>
      <c r="BZ26" s="103"/>
    </row>
    <row r="27" spans="2:79" ht="9" customHeight="1">
      <c r="B27" s="49" t="s">
        <v>317</v>
      </c>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49"/>
      <c r="AL27" s="49"/>
      <c r="AM27" s="48"/>
      <c r="AN27" s="14"/>
      <c r="AO27" s="14"/>
      <c r="AP27" s="14"/>
      <c r="AQ27" s="2"/>
      <c r="AR27" s="41"/>
      <c r="AS27" s="41"/>
      <c r="AT27" s="41"/>
      <c r="AU27" s="42"/>
      <c r="AV27" s="42"/>
      <c r="AW27" s="42"/>
      <c r="AX27" s="42"/>
      <c r="AY27" s="42"/>
      <c r="AZ27" s="42"/>
      <c r="BA27" s="42"/>
      <c r="BB27" s="42"/>
      <c r="BC27" s="42"/>
      <c r="BD27" s="42"/>
      <c r="BE27" s="42"/>
      <c r="BF27" s="42"/>
      <c r="BG27" s="42"/>
      <c r="BH27" s="1"/>
      <c r="BI27" s="1"/>
      <c r="BJ27" s="1"/>
      <c r="BK27" s="1"/>
      <c r="BL27" s="1"/>
      <c r="BM27" s="1"/>
      <c r="BN27" s="2"/>
      <c r="BO27" s="17"/>
      <c r="BQ27" s="2"/>
      <c r="BR27" s="2"/>
      <c r="BS27" s="2"/>
      <c r="BT27" s="2"/>
      <c r="BU27" s="100"/>
      <c r="BY27" s="17"/>
      <c r="BZ27" s="2"/>
    </row>
    <row r="28" spans="2:79" ht="9" customHeight="1">
      <c r="B28" s="49" t="s">
        <v>128</v>
      </c>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49"/>
      <c r="AL28" s="49"/>
      <c r="AM28" s="48"/>
      <c r="AN28" s="14"/>
      <c r="AO28" s="14"/>
      <c r="AP28" s="14"/>
      <c r="AQ28" s="2"/>
      <c r="AR28" s="41"/>
      <c r="AS28" s="41"/>
      <c r="AT28" s="41"/>
      <c r="AU28" s="42"/>
      <c r="AV28" s="42"/>
      <c r="AW28" s="42"/>
      <c r="AX28" s="42"/>
      <c r="AY28" s="42"/>
      <c r="AZ28" s="42"/>
      <c r="BA28" s="42"/>
      <c r="BB28" s="42"/>
      <c r="BC28" s="42"/>
      <c r="BD28" s="42"/>
      <c r="BE28" s="42"/>
      <c r="BF28" s="42"/>
      <c r="BG28" s="42"/>
      <c r="BH28" s="1"/>
      <c r="BI28" s="1"/>
      <c r="BJ28" s="1"/>
      <c r="BK28" s="1"/>
      <c r="BL28" s="1"/>
      <c r="BM28" s="1"/>
      <c r="BN28" s="2"/>
      <c r="BO28" s="17"/>
      <c r="BQ28" s="2"/>
      <c r="BR28" s="2"/>
      <c r="BS28" s="2"/>
      <c r="BT28" s="2"/>
      <c r="BU28" s="100"/>
      <c r="BY28" s="17"/>
      <c r="BZ28" s="2"/>
    </row>
    <row r="29" spans="2:79" ht="9" customHeight="1">
      <c r="B29" s="49" t="s">
        <v>318</v>
      </c>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49"/>
      <c r="AL29" s="49"/>
      <c r="AM29" s="48"/>
      <c r="AN29" s="14"/>
      <c r="AO29" s="14"/>
      <c r="AP29" s="14"/>
      <c r="AQ29" s="2"/>
      <c r="AR29" s="41"/>
      <c r="AS29" s="41"/>
      <c r="AT29" s="41"/>
      <c r="AU29" s="42"/>
      <c r="AV29" s="42"/>
      <c r="AW29" s="42"/>
      <c r="AX29" s="42"/>
      <c r="AY29" s="42"/>
      <c r="AZ29" s="42"/>
      <c r="BA29" s="42"/>
      <c r="BB29" s="42"/>
      <c r="BC29" s="42"/>
      <c r="BD29" s="42"/>
      <c r="BE29" s="42"/>
      <c r="BF29" s="42"/>
      <c r="BG29" s="42"/>
      <c r="BH29" s="1"/>
      <c r="BI29" s="1"/>
      <c r="BJ29" s="1"/>
      <c r="BK29" s="1"/>
      <c r="BL29" s="1"/>
      <c r="BM29" s="1"/>
      <c r="BN29" s="2"/>
      <c r="BO29" s="17"/>
      <c r="BQ29" s="2"/>
      <c r="BR29" s="2"/>
      <c r="BS29" s="2"/>
      <c r="BT29" s="2"/>
      <c r="BU29" s="100"/>
      <c r="BY29" s="17"/>
      <c r="BZ29" s="2"/>
    </row>
    <row r="30" spans="2:79" ht="9" customHeight="1">
      <c r="B30" s="49" t="s">
        <v>319</v>
      </c>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49"/>
      <c r="AL30" s="49"/>
      <c r="AM30" s="48"/>
      <c r="AN30" s="14"/>
      <c r="AO30" s="14"/>
      <c r="AP30" s="14"/>
      <c r="AQ30" s="2"/>
      <c r="AR30" s="41"/>
      <c r="AS30" s="41"/>
      <c r="AT30" s="41"/>
      <c r="AU30" s="42"/>
      <c r="AV30" s="42"/>
      <c r="AW30" s="42"/>
      <c r="AX30" s="42"/>
      <c r="AY30" s="42"/>
      <c r="AZ30" s="42"/>
      <c r="BA30" s="42"/>
      <c r="BB30" s="42"/>
      <c r="BC30" s="42"/>
      <c r="BD30" s="42"/>
      <c r="BE30" s="42"/>
      <c r="BF30" s="42"/>
      <c r="BG30" s="42"/>
      <c r="BH30" s="1"/>
      <c r="BI30" s="1"/>
      <c r="BJ30" s="1"/>
      <c r="BK30" s="1"/>
      <c r="BL30" s="1"/>
      <c r="BM30" s="1"/>
      <c r="BN30" s="2"/>
      <c r="BO30" s="17"/>
      <c r="BQ30" s="2"/>
      <c r="BR30" s="2"/>
      <c r="BS30" s="2"/>
      <c r="BT30" s="2"/>
      <c r="BU30" s="100"/>
      <c r="BY30" s="17"/>
      <c r="BZ30" s="2"/>
    </row>
    <row r="31" spans="2:79" ht="9" customHeight="1">
      <c r="B31" s="49" t="s">
        <v>227</v>
      </c>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49"/>
      <c r="AL31" s="49"/>
      <c r="AM31" s="48"/>
      <c r="AN31" s="14"/>
      <c r="AO31" s="14"/>
      <c r="AP31" s="14"/>
      <c r="AQ31" s="3"/>
      <c r="AR31" s="106" t="s">
        <v>75</v>
      </c>
      <c r="AS31" s="106"/>
      <c r="AT31" s="106"/>
      <c r="AU31" s="104"/>
      <c r="AV31" s="104"/>
      <c r="AW31" s="104"/>
      <c r="AX31" s="104"/>
      <c r="AY31" s="104"/>
      <c r="AZ31" s="104"/>
      <c r="BA31" s="104"/>
      <c r="BB31" s="104"/>
      <c r="BC31" s="104"/>
      <c r="BD31" s="104"/>
      <c r="BE31" s="104"/>
      <c r="BF31" s="104"/>
      <c r="BG31" s="104"/>
      <c r="BH31" s="105"/>
      <c r="BI31" s="105"/>
      <c r="BJ31" s="2"/>
      <c r="BK31" s="2"/>
      <c r="BL31" s="2"/>
      <c r="BM31" s="2"/>
      <c r="BN31" s="2"/>
      <c r="BO31" s="17"/>
      <c r="BQ31" s="2"/>
      <c r="BR31" s="2"/>
      <c r="BS31" s="2"/>
      <c r="BT31" s="2"/>
      <c r="BU31" s="100"/>
      <c r="BY31" s="17"/>
      <c r="BZ31" s="2"/>
    </row>
    <row r="32" spans="2:79" ht="9" customHeight="1">
      <c r="B32" s="49" t="s">
        <v>320</v>
      </c>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49"/>
      <c r="AL32" s="49"/>
      <c r="AM32" s="48"/>
      <c r="AN32" s="14"/>
      <c r="AO32" s="14"/>
      <c r="AP32" s="45"/>
      <c r="AQ32" s="11"/>
      <c r="AR32" s="106"/>
      <c r="AS32" s="106"/>
      <c r="AT32" s="106"/>
      <c r="AU32" s="104"/>
      <c r="AV32" s="104"/>
      <c r="AW32" s="104"/>
      <c r="AX32" s="104"/>
      <c r="AY32" s="104"/>
      <c r="AZ32" s="104"/>
      <c r="BA32" s="104"/>
      <c r="BB32" s="104"/>
      <c r="BC32" s="104"/>
      <c r="BD32" s="104"/>
      <c r="BE32" s="104"/>
      <c r="BF32" s="104"/>
      <c r="BG32" s="104"/>
      <c r="BH32" s="105"/>
      <c r="BI32" s="105"/>
      <c r="BJ32" s="2"/>
      <c r="BK32" s="2"/>
      <c r="BL32" s="2"/>
      <c r="BM32" s="2"/>
      <c r="BN32" s="2"/>
      <c r="BO32" s="17"/>
      <c r="BQ32" s="2"/>
      <c r="BR32" s="2"/>
      <c r="BS32" s="2"/>
      <c r="BT32" s="2"/>
      <c r="BU32" s="100"/>
      <c r="BY32" s="17"/>
      <c r="BZ32" s="2"/>
    </row>
    <row r="33" spans="2:78" ht="9" customHeight="1">
      <c r="B33" s="49" t="s">
        <v>129</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49"/>
      <c r="AL33" s="49"/>
      <c r="AM33" s="48"/>
      <c r="AN33" s="14"/>
      <c r="AO33" s="14"/>
      <c r="AP33" s="45"/>
      <c r="AQ33" s="12"/>
      <c r="AR33" s="106" t="s">
        <v>76</v>
      </c>
      <c r="AS33" s="106"/>
      <c r="AT33" s="106"/>
      <c r="AU33" s="104"/>
      <c r="AV33" s="104"/>
      <c r="AW33" s="104"/>
      <c r="AX33" s="104"/>
      <c r="AY33" s="104"/>
      <c r="AZ33" s="104"/>
      <c r="BA33" s="104"/>
      <c r="BB33" s="104"/>
      <c r="BC33" s="104"/>
      <c r="BD33" s="104"/>
      <c r="BE33" s="104"/>
      <c r="BF33" s="104"/>
      <c r="BG33" s="104"/>
      <c r="BH33" s="2"/>
      <c r="BI33" s="2"/>
      <c r="BJ33" s="2"/>
      <c r="BK33" s="2"/>
      <c r="BL33" s="2"/>
      <c r="BM33" s="2"/>
      <c r="BN33" s="2"/>
      <c r="BO33" s="17"/>
      <c r="BQ33" s="2"/>
      <c r="BR33" s="2"/>
      <c r="BS33" s="2"/>
      <c r="BT33" s="2"/>
      <c r="BU33" s="100"/>
      <c r="BY33" s="17"/>
      <c r="BZ33" s="2"/>
    </row>
    <row r="34" spans="2:78" ht="9" customHeight="1">
      <c r="B34" s="49" t="s">
        <v>321</v>
      </c>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49"/>
      <c r="AL34" s="49"/>
      <c r="AM34" s="48"/>
      <c r="AN34" s="14"/>
      <c r="AO34" s="14"/>
      <c r="AP34" s="45"/>
      <c r="AQ34" s="12"/>
      <c r="AR34" s="106"/>
      <c r="AS34" s="106"/>
      <c r="AT34" s="106"/>
      <c r="AU34" s="104"/>
      <c r="AV34" s="104"/>
      <c r="AW34" s="104"/>
      <c r="AX34" s="104"/>
      <c r="AY34" s="104"/>
      <c r="AZ34" s="104"/>
      <c r="BA34" s="104"/>
      <c r="BB34" s="104"/>
      <c r="BC34" s="104"/>
      <c r="BD34" s="104"/>
      <c r="BE34" s="104"/>
      <c r="BF34" s="104"/>
      <c r="BG34" s="104"/>
      <c r="BH34" s="2"/>
      <c r="BI34" s="2"/>
      <c r="BJ34" s="2"/>
      <c r="BK34" s="2"/>
      <c r="BL34" s="2"/>
      <c r="BM34" s="2"/>
      <c r="BN34" s="2"/>
      <c r="BO34" s="17"/>
      <c r="BQ34" s="2"/>
      <c r="BR34" s="2"/>
      <c r="BS34" s="2"/>
      <c r="BT34" s="2"/>
      <c r="BU34" s="100"/>
      <c r="BY34" s="17"/>
      <c r="BZ34" s="2"/>
    </row>
    <row r="35" spans="2:78" ht="9" customHeight="1">
      <c r="B35" s="49" t="s">
        <v>130</v>
      </c>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102" t="s">
        <v>144</v>
      </c>
      <c r="AL35" s="102"/>
      <c r="AM35" s="102"/>
      <c r="AN35" s="102"/>
      <c r="AO35" s="102"/>
      <c r="AP35" s="92"/>
      <c r="AQ35" s="12"/>
      <c r="AR35" s="106" t="s">
        <v>77</v>
      </c>
      <c r="AS35" s="106"/>
      <c r="AT35" s="106"/>
      <c r="AU35" s="104"/>
      <c r="AV35" s="104"/>
      <c r="AW35" s="104"/>
      <c r="AX35" s="104"/>
      <c r="AY35" s="104"/>
      <c r="AZ35" s="104"/>
      <c r="BA35" s="104"/>
      <c r="BB35" s="104"/>
      <c r="BC35" s="104"/>
      <c r="BD35" s="104"/>
      <c r="BE35" s="104"/>
      <c r="BF35" s="104"/>
      <c r="BG35" s="104"/>
      <c r="BH35" s="103" t="s">
        <v>83</v>
      </c>
      <c r="BI35" s="103"/>
      <c r="BJ35" s="103"/>
      <c r="BK35" s="103"/>
      <c r="BL35" s="103"/>
      <c r="BM35" s="103"/>
      <c r="BN35" s="2"/>
      <c r="BO35" s="103" t="s">
        <v>85</v>
      </c>
      <c r="BP35" s="103"/>
      <c r="BQ35" s="2"/>
      <c r="BR35" s="2"/>
      <c r="BS35" s="2"/>
      <c r="BT35" s="2"/>
      <c r="BU35" s="100"/>
      <c r="BY35" s="103" t="s">
        <v>85</v>
      </c>
      <c r="BZ35" s="103"/>
    </row>
    <row r="36" spans="2:78" ht="9" customHeight="1">
      <c r="B36" s="49" t="s">
        <v>322</v>
      </c>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102"/>
      <c r="AL36" s="102"/>
      <c r="AM36" s="102"/>
      <c r="AN36" s="102"/>
      <c r="AO36" s="102"/>
      <c r="AP36" s="92"/>
      <c r="AQ36" s="12"/>
      <c r="AR36" s="106"/>
      <c r="AS36" s="106"/>
      <c r="AT36" s="106"/>
      <c r="AU36" s="104"/>
      <c r="AV36" s="104"/>
      <c r="AW36" s="104"/>
      <c r="AX36" s="104"/>
      <c r="AY36" s="104"/>
      <c r="AZ36" s="104"/>
      <c r="BA36" s="104"/>
      <c r="BB36" s="104"/>
      <c r="BC36" s="104"/>
      <c r="BD36" s="104"/>
      <c r="BE36" s="104"/>
      <c r="BF36" s="104"/>
      <c r="BG36" s="104"/>
      <c r="BH36" s="103"/>
      <c r="BI36" s="103"/>
      <c r="BJ36" s="103"/>
      <c r="BK36" s="103"/>
      <c r="BL36" s="103"/>
      <c r="BM36" s="103"/>
      <c r="BN36" s="2"/>
      <c r="BO36" s="103"/>
      <c r="BP36" s="103"/>
      <c r="BQ36" s="2"/>
      <c r="BR36" s="2"/>
      <c r="BS36" s="2"/>
      <c r="BT36" s="2"/>
      <c r="BU36" s="100"/>
      <c r="BY36" s="103"/>
      <c r="BZ36" s="103"/>
    </row>
    <row r="37" spans="2:78" ht="9" customHeight="1">
      <c r="B37" s="49" t="s">
        <v>323</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102"/>
      <c r="AL37" s="102"/>
      <c r="AM37" s="102"/>
      <c r="AN37" s="102"/>
      <c r="AO37" s="102"/>
      <c r="AP37" s="92"/>
      <c r="AQ37" s="12"/>
      <c r="AR37" s="106" t="s">
        <v>78</v>
      </c>
      <c r="AS37" s="106"/>
      <c r="AT37" s="106"/>
      <c r="AU37" s="106"/>
      <c r="AV37" s="107" t="s">
        <v>307</v>
      </c>
      <c r="AW37" s="107"/>
      <c r="AX37" s="107"/>
      <c r="AY37" s="107"/>
      <c r="AZ37" s="107"/>
      <c r="BA37" s="107"/>
      <c r="BB37" s="107"/>
      <c r="BC37" s="107"/>
      <c r="BD37" s="107"/>
      <c r="BE37" s="2"/>
      <c r="BF37" s="107" t="s">
        <v>308</v>
      </c>
      <c r="BG37" s="107"/>
      <c r="BH37" s="107"/>
      <c r="BI37" s="107"/>
      <c r="BJ37" s="107"/>
      <c r="BK37" s="107"/>
      <c r="BL37" s="107"/>
      <c r="BM37" s="107"/>
      <c r="BN37" s="107"/>
      <c r="BO37" s="107"/>
      <c r="BP37" s="107"/>
      <c r="BQ37" s="107"/>
      <c r="BR37" s="1"/>
      <c r="BS37" s="2"/>
      <c r="BT37" s="2"/>
      <c r="BU37" s="100"/>
      <c r="BY37" s="2"/>
      <c r="BZ37" s="95"/>
    </row>
    <row r="38" spans="2:78" ht="9" customHeight="1">
      <c r="B38" s="49" t="s">
        <v>131</v>
      </c>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102"/>
      <c r="AL38" s="102"/>
      <c r="AM38" s="102"/>
      <c r="AN38" s="102"/>
      <c r="AO38" s="102"/>
      <c r="AP38" s="92"/>
      <c r="AQ38" s="12"/>
      <c r="AR38" s="106"/>
      <c r="AS38" s="106"/>
      <c r="AT38" s="106"/>
      <c r="AU38" s="106"/>
      <c r="AV38" s="127"/>
      <c r="AW38" s="127"/>
      <c r="AX38" s="127"/>
      <c r="AY38" s="127"/>
      <c r="AZ38" s="127"/>
      <c r="BA38" s="127"/>
      <c r="BB38" s="127"/>
      <c r="BC38" s="127"/>
      <c r="BD38" s="127"/>
      <c r="BE38" s="2"/>
      <c r="BF38" s="127"/>
      <c r="BG38" s="127"/>
      <c r="BH38" s="127"/>
      <c r="BI38" s="127"/>
      <c r="BJ38" s="127"/>
      <c r="BK38" s="127"/>
      <c r="BL38" s="127"/>
      <c r="BM38" s="127"/>
      <c r="BN38" s="127"/>
      <c r="BO38" s="127"/>
      <c r="BP38" s="127"/>
      <c r="BQ38" s="127"/>
      <c r="BR38" s="1"/>
      <c r="BS38" s="2"/>
      <c r="BT38" s="2"/>
      <c r="BU38" s="100"/>
      <c r="BY38" s="2"/>
      <c r="BZ38" s="95"/>
    </row>
    <row r="39" spans="2:78" ht="9" customHeight="1">
      <c r="B39" s="49" t="s">
        <v>324</v>
      </c>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49"/>
      <c r="AL39" s="49"/>
      <c r="AM39" s="48"/>
      <c r="AN39" s="14"/>
      <c r="AO39" s="14"/>
      <c r="AP39" s="45"/>
      <c r="AQ39" s="12"/>
      <c r="AR39" s="2"/>
      <c r="AS39" s="2"/>
      <c r="AT39" s="2"/>
      <c r="AU39" s="2"/>
      <c r="AV39" s="129" t="s">
        <v>310</v>
      </c>
      <c r="AW39" s="129"/>
      <c r="AX39" s="129"/>
      <c r="AY39" s="129"/>
      <c r="AZ39" s="129"/>
      <c r="BA39" s="129"/>
      <c r="BB39" s="129"/>
      <c r="BC39" s="129"/>
      <c r="BD39" s="129"/>
      <c r="BE39" s="2"/>
      <c r="BF39" s="107" t="s">
        <v>309</v>
      </c>
      <c r="BG39" s="107"/>
      <c r="BH39" s="107"/>
      <c r="BI39" s="107"/>
      <c r="BJ39" s="107"/>
      <c r="BK39" s="107"/>
      <c r="BL39" s="107"/>
      <c r="BM39" s="107"/>
      <c r="BN39" s="107"/>
      <c r="BO39" s="107"/>
      <c r="BP39" s="107"/>
      <c r="BQ39" s="107"/>
      <c r="BR39" s="1"/>
      <c r="BS39" s="2"/>
      <c r="BT39" s="2"/>
      <c r="BU39" s="100"/>
      <c r="BY39" s="2"/>
      <c r="BZ39" s="95"/>
    </row>
    <row r="40" spans="2:78" ht="9" customHeight="1">
      <c r="B40" s="49" t="s">
        <v>132</v>
      </c>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49"/>
      <c r="AL40" s="49"/>
      <c r="AM40" s="48"/>
      <c r="AN40" s="14"/>
      <c r="AO40" s="14"/>
      <c r="AP40" s="45"/>
      <c r="AQ40" s="12"/>
      <c r="AR40" s="2"/>
      <c r="AS40" s="2"/>
      <c r="AT40" s="2"/>
      <c r="AU40" s="2"/>
      <c r="AV40" s="107"/>
      <c r="AW40" s="107"/>
      <c r="AX40" s="107"/>
      <c r="AY40" s="107"/>
      <c r="AZ40" s="107"/>
      <c r="BA40" s="107"/>
      <c r="BB40" s="107"/>
      <c r="BC40" s="107"/>
      <c r="BD40" s="107"/>
      <c r="BE40" s="2"/>
      <c r="BF40" s="107"/>
      <c r="BG40" s="107"/>
      <c r="BH40" s="107"/>
      <c r="BI40" s="107"/>
      <c r="BJ40" s="107"/>
      <c r="BK40" s="107"/>
      <c r="BL40" s="107"/>
      <c r="BM40" s="107"/>
      <c r="BN40" s="107"/>
      <c r="BO40" s="107"/>
      <c r="BP40" s="107"/>
      <c r="BQ40" s="107"/>
      <c r="BR40" s="1"/>
      <c r="BS40" s="2"/>
      <c r="BT40" s="2"/>
      <c r="BU40" s="100"/>
      <c r="BY40" s="2"/>
      <c r="BZ40" s="95"/>
    </row>
    <row r="41" spans="2:78" ht="9" customHeight="1">
      <c r="B41" s="49" t="s">
        <v>325</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49"/>
      <c r="AL41" s="49"/>
      <c r="AM41" s="48"/>
      <c r="AN41" s="14"/>
      <c r="AO41" s="14"/>
      <c r="AP41" s="45"/>
      <c r="AQ41" s="12"/>
      <c r="AR41" s="106" t="s">
        <v>79</v>
      </c>
      <c r="AS41" s="106"/>
      <c r="AT41" s="106"/>
      <c r="AU41" s="106"/>
      <c r="AV41" s="106" t="s">
        <v>80</v>
      </c>
      <c r="AW41" s="106"/>
      <c r="AX41" s="106"/>
      <c r="AY41" s="106"/>
      <c r="AZ41" s="106"/>
      <c r="BA41" s="108" t="s">
        <v>163</v>
      </c>
      <c r="BB41" s="108"/>
      <c r="BC41" s="108"/>
      <c r="BD41" s="108"/>
      <c r="BE41" s="108"/>
      <c r="BF41" s="108"/>
      <c r="BG41" s="108"/>
      <c r="BH41" s="108"/>
      <c r="BI41" s="108"/>
      <c r="BJ41" s="108"/>
      <c r="BK41" s="108"/>
      <c r="BL41" s="108"/>
      <c r="BM41" s="108"/>
      <c r="BN41" s="108"/>
      <c r="BO41" s="108"/>
      <c r="BP41" s="108"/>
      <c r="BQ41" s="108"/>
      <c r="BR41" s="108"/>
      <c r="BS41" s="108"/>
      <c r="BT41" s="108"/>
      <c r="BU41" s="108"/>
      <c r="BV41" s="108"/>
      <c r="BW41" s="108"/>
      <c r="BX41" s="108"/>
      <c r="BY41" s="2"/>
      <c r="BZ41" s="95"/>
    </row>
    <row r="42" spans="2:78" ht="9" customHeight="1">
      <c r="B42" s="49" t="s">
        <v>326</v>
      </c>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49"/>
      <c r="AL42" s="49"/>
      <c r="AM42" s="48"/>
      <c r="AN42" s="14"/>
      <c r="AO42" s="14"/>
      <c r="AP42" s="45"/>
      <c r="AQ42" s="12"/>
      <c r="AR42" s="106"/>
      <c r="AS42" s="106"/>
      <c r="AT42" s="106"/>
      <c r="AU42" s="106"/>
      <c r="AV42" s="106"/>
      <c r="AW42" s="106"/>
      <c r="AX42" s="106"/>
      <c r="AY42" s="106"/>
      <c r="AZ42" s="106"/>
      <c r="BA42" s="108"/>
      <c r="BB42" s="108"/>
      <c r="BC42" s="108"/>
      <c r="BD42" s="108"/>
      <c r="BE42" s="108"/>
      <c r="BF42" s="108"/>
      <c r="BG42" s="108"/>
      <c r="BH42" s="108"/>
      <c r="BI42" s="108"/>
      <c r="BJ42" s="108"/>
      <c r="BK42" s="108"/>
      <c r="BL42" s="108"/>
      <c r="BM42" s="108"/>
      <c r="BN42" s="108"/>
      <c r="BO42" s="108"/>
      <c r="BP42" s="108"/>
      <c r="BQ42" s="108"/>
      <c r="BR42" s="108"/>
      <c r="BS42" s="108"/>
      <c r="BT42" s="108"/>
      <c r="BU42" s="108"/>
      <c r="BV42" s="108"/>
      <c r="BW42" s="108"/>
      <c r="BX42" s="108"/>
      <c r="BY42" s="2"/>
      <c r="BZ42" s="95"/>
    </row>
    <row r="43" spans="2:78" ht="9" customHeight="1">
      <c r="B43" s="49" t="s">
        <v>327</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49"/>
      <c r="AL43" s="49"/>
      <c r="AM43" s="48"/>
      <c r="AN43" s="14"/>
      <c r="AO43" s="14"/>
      <c r="AP43" s="45"/>
      <c r="AQ43" s="12"/>
      <c r="AR43" s="41"/>
      <c r="AS43" s="41"/>
      <c r="AT43" s="41"/>
      <c r="AU43" s="41"/>
      <c r="AV43" s="41"/>
      <c r="AW43" s="41"/>
      <c r="AX43" s="41"/>
      <c r="AY43" s="41"/>
      <c r="AZ43" s="41"/>
      <c r="BA43" s="108" t="s">
        <v>299</v>
      </c>
      <c r="BB43" s="108"/>
      <c r="BC43" s="108"/>
      <c r="BD43" s="108"/>
      <c r="BE43" s="108"/>
      <c r="BF43" s="108"/>
      <c r="BG43" s="108"/>
      <c r="BH43" s="108"/>
      <c r="BI43" s="108"/>
      <c r="BJ43" s="108"/>
      <c r="BK43" s="108"/>
      <c r="BL43" s="108"/>
      <c r="BM43" s="108"/>
      <c r="BN43" s="108"/>
      <c r="BO43" s="108"/>
      <c r="BP43" s="108"/>
      <c r="BQ43" s="108"/>
      <c r="BR43" s="108"/>
      <c r="BS43" s="108"/>
      <c r="BT43" s="108"/>
      <c r="BU43" s="108"/>
      <c r="BV43" s="108"/>
      <c r="BY43" s="2"/>
      <c r="BZ43" s="95"/>
    </row>
    <row r="44" spans="2:78" ht="9" customHeight="1">
      <c r="B44" s="49" t="s">
        <v>328</v>
      </c>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49"/>
      <c r="AL44" s="49"/>
      <c r="AM44" s="48"/>
      <c r="AN44" s="14"/>
      <c r="AO44" s="14"/>
      <c r="AP44" s="45"/>
      <c r="AQ44" s="12"/>
      <c r="AR44" s="41"/>
      <c r="AS44" s="41"/>
      <c r="AT44" s="41"/>
      <c r="AU44" s="41"/>
      <c r="AV44" s="41"/>
      <c r="AW44" s="41"/>
      <c r="AX44" s="41"/>
      <c r="AY44" s="41"/>
      <c r="AZ44" s="41"/>
      <c r="BA44" s="108"/>
      <c r="BB44" s="108"/>
      <c r="BC44" s="108"/>
      <c r="BD44" s="108"/>
      <c r="BE44" s="108"/>
      <c r="BF44" s="108"/>
      <c r="BG44" s="108"/>
      <c r="BH44" s="108"/>
      <c r="BI44" s="108"/>
      <c r="BJ44" s="108"/>
      <c r="BK44" s="108"/>
      <c r="BL44" s="108"/>
      <c r="BM44" s="108"/>
      <c r="BN44" s="108"/>
      <c r="BO44" s="108"/>
      <c r="BP44" s="108"/>
      <c r="BQ44" s="108"/>
      <c r="BR44" s="108"/>
      <c r="BS44" s="108"/>
      <c r="BT44" s="108"/>
      <c r="BU44" s="108"/>
      <c r="BV44" s="108"/>
      <c r="BY44" s="2"/>
      <c r="BZ44" s="95"/>
    </row>
    <row r="45" spans="2:78" ht="9" customHeight="1">
      <c r="B45" s="49" t="s">
        <v>329</v>
      </c>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49"/>
      <c r="AL45" s="49"/>
      <c r="AM45" s="48"/>
      <c r="AN45" s="14"/>
      <c r="AO45" s="14"/>
      <c r="AP45" s="45"/>
      <c r="AQ45" s="12"/>
      <c r="AR45" s="2"/>
      <c r="AS45" s="2"/>
      <c r="AT45" s="2"/>
      <c r="AU45" s="2"/>
      <c r="BA45" s="108" t="s">
        <v>295</v>
      </c>
      <c r="BB45" s="108"/>
      <c r="BC45" s="108"/>
      <c r="BD45" s="108"/>
      <c r="BE45" s="108"/>
      <c r="BF45" s="108"/>
      <c r="BG45" s="108"/>
      <c r="BH45" s="108"/>
      <c r="BI45" s="108"/>
      <c r="BJ45" s="108"/>
      <c r="BK45" s="108"/>
      <c r="BL45" s="108"/>
      <c r="BM45" s="108"/>
      <c r="BN45" s="108"/>
      <c r="BO45" s="108"/>
      <c r="BP45" s="108"/>
      <c r="BQ45" s="108"/>
      <c r="BR45" s="108"/>
      <c r="BS45" s="108"/>
      <c r="BT45" s="108"/>
      <c r="BU45" s="108"/>
      <c r="BV45" s="108"/>
      <c r="BY45" s="2"/>
      <c r="BZ45" s="95"/>
    </row>
    <row r="46" spans="2:78" ht="9" customHeight="1">
      <c r="B46" s="49" t="s">
        <v>330</v>
      </c>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49"/>
      <c r="AL46" s="49"/>
      <c r="AM46" s="48"/>
      <c r="AN46" s="2"/>
      <c r="AO46" s="2"/>
      <c r="AP46" s="2"/>
      <c r="AQ46" s="12"/>
      <c r="AR46" s="2"/>
      <c r="AS46" s="2"/>
      <c r="AT46" s="2"/>
      <c r="AU46" s="2"/>
      <c r="BA46" s="108"/>
      <c r="BB46" s="108"/>
      <c r="BC46" s="108"/>
      <c r="BD46" s="108"/>
      <c r="BE46" s="108"/>
      <c r="BF46" s="108"/>
      <c r="BG46" s="108"/>
      <c r="BH46" s="108"/>
      <c r="BI46" s="108"/>
      <c r="BJ46" s="108"/>
      <c r="BK46" s="108"/>
      <c r="BL46" s="108"/>
      <c r="BM46" s="108"/>
      <c r="BN46" s="108"/>
      <c r="BO46" s="108"/>
      <c r="BP46" s="108"/>
      <c r="BQ46" s="108"/>
      <c r="BR46" s="108"/>
      <c r="BS46" s="108"/>
      <c r="BT46" s="108"/>
      <c r="BU46" s="108"/>
      <c r="BV46" s="108"/>
      <c r="BY46" s="2"/>
      <c r="BZ46" s="95"/>
    </row>
    <row r="47" spans="2:78" ht="9" customHeight="1">
      <c r="B47" s="49" t="s">
        <v>331</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49"/>
      <c r="AL47" s="49"/>
      <c r="AM47" s="48"/>
      <c r="AN47" s="2"/>
      <c r="AO47" s="2"/>
      <c r="AP47" s="2"/>
      <c r="AQ47" s="12"/>
      <c r="AR47" s="2"/>
      <c r="AS47" s="2"/>
      <c r="AT47" s="2"/>
      <c r="AU47" s="2"/>
      <c r="BA47" s="108" t="s">
        <v>296</v>
      </c>
      <c r="BB47" s="108"/>
      <c r="BC47" s="108"/>
      <c r="BD47" s="108"/>
      <c r="BE47" s="108"/>
      <c r="BF47" s="108"/>
      <c r="BG47" s="108"/>
      <c r="BH47" s="108"/>
      <c r="BI47" s="108"/>
      <c r="BJ47" s="108"/>
      <c r="BK47" s="108"/>
      <c r="BL47" s="108"/>
      <c r="BM47" s="108"/>
      <c r="BN47" s="108"/>
      <c r="BO47" s="108"/>
      <c r="BP47" s="108"/>
      <c r="BQ47" s="108"/>
      <c r="BR47" s="108"/>
      <c r="BS47" s="108"/>
      <c r="BT47" s="108"/>
      <c r="BU47" s="108"/>
      <c r="BV47" s="108"/>
      <c r="BY47" s="2"/>
      <c r="BZ47" s="95"/>
    </row>
    <row r="48" spans="2:78" ht="9" customHeight="1">
      <c r="B48" s="49" t="s">
        <v>332</v>
      </c>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49"/>
      <c r="AL48" s="49"/>
      <c r="AM48" s="48"/>
      <c r="AN48" s="14"/>
      <c r="AO48" s="14"/>
      <c r="AP48" s="14"/>
      <c r="AQ48" s="12"/>
      <c r="AR48" s="2"/>
      <c r="AS48" s="2"/>
      <c r="AT48" s="2"/>
      <c r="AU48" s="2"/>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Y48" s="2"/>
      <c r="BZ48" s="95"/>
    </row>
    <row r="49" spans="2:80" ht="9" customHeight="1">
      <c r="B49" s="49" t="s">
        <v>333</v>
      </c>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49"/>
      <c r="AL49" s="49"/>
      <c r="AM49" s="48"/>
      <c r="AN49" s="14"/>
      <c r="AO49" s="14"/>
      <c r="AP49" s="14"/>
      <c r="AQ49" s="12"/>
      <c r="AR49" s="2"/>
      <c r="AS49" s="2"/>
      <c r="AT49" s="2"/>
      <c r="AU49" s="2"/>
      <c r="AV49" s="107" t="s">
        <v>115</v>
      </c>
      <c r="AW49" s="107"/>
      <c r="AX49" s="107"/>
      <c r="AY49" s="107"/>
      <c r="AZ49" s="107"/>
      <c r="BA49" s="107"/>
      <c r="BB49" s="107"/>
      <c r="BC49" s="107"/>
      <c r="BD49" s="108" t="s">
        <v>116</v>
      </c>
      <c r="BE49" s="108"/>
      <c r="BF49" s="108"/>
      <c r="BG49" s="108"/>
      <c r="BH49" s="108"/>
      <c r="BI49" s="108"/>
      <c r="BJ49" s="108"/>
      <c r="BK49" s="108"/>
      <c r="BL49" s="108"/>
      <c r="BM49" s="108"/>
      <c r="BN49" s="108"/>
      <c r="BO49" s="108"/>
      <c r="BP49" s="2"/>
      <c r="BQ49" s="2"/>
      <c r="BR49" s="2"/>
      <c r="BS49" s="2"/>
      <c r="BT49" s="2"/>
      <c r="BU49" s="100"/>
      <c r="BY49" s="2"/>
      <c r="BZ49" s="95"/>
    </row>
    <row r="50" spans="2:80" ht="9" customHeight="1">
      <c r="B50" s="49" t="s">
        <v>334</v>
      </c>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49"/>
      <c r="AL50" s="49"/>
      <c r="AM50" s="48"/>
      <c r="AN50" s="14"/>
      <c r="AO50" s="14"/>
      <c r="AP50" s="14"/>
      <c r="AQ50" s="12"/>
      <c r="AR50" s="2"/>
      <c r="AS50" s="2"/>
      <c r="AT50" s="2"/>
      <c r="AU50" s="2"/>
      <c r="AV50" s="107"/>
      <c r="AW50" s="107"/>
      <c r="AX50" s="107"/>
      <c r="AY50" s="107"/>
      <c r="AZ50" s="107"/>
      <c r="BA50" s="107"/>
      <c r="BB50" s="107"/>
      <c r="BC50" s="107"/>
      <c r="BD50" s="108"/>
      <c r="BE50" s="108"/>
      <c r="BF50" s="108"/>
      <c r="BG50" s="108"/>
      <c r="BH50" s="108"/>
      <c r="BI50" s="108"/>
      <c r="BJ50" s="108"/>
      <c r="BK50" s="108"/>
      <c r="BL50" s="108"/>
      <c r="BM50" s="108"/>
      <c r="BN50" s="108"/>
      <c r="BO50" s="108"/>
      <c r="BP50" s="2"/>
      <c r="BQ50" s="2"/>
      <c r="BR50" s="2"/>
      <c r="BS50" s="2"/>
      <c r="BT50" s="2"/>
      <c r="BU50" s="100"/>
      <c r="BY50" s="2"/>
      <c r="BZ50" s="95"/>
    </row>
    <row r="51" spans="2:80" ht="9" customHeight="1">
      <c r="B51" s="49" t="s">
        <v>335</v>
      </c>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49"/>
      <c r="AL51" s="49"/>
      <c r="AM51" s="48"/>
      <c r="AN51" s="14"/>
      <c r="AO51" s="14"/>
      <c r="AP51" s="14"/>
      <c r="AQ51" s="13"/>
      <c r="AR51" s="106" t="s">
        <v>81</v>
      </c>
      <c r="AS51" s="106"/>
      <c r="AT51" s="106"/>
      <c r="AU51" s="106"/>
      <c r="AV51" s="107" t="s">
        <v>304</v>
      </c>
      <c r="AW51" s="107"/>
      <c r="AX51" s="107"/>
      <c r="AY51" s="107"/>
      <c r="AZ51" s="107"/>
      <c r="BA51" s="2"/>
      <c r="BB51" s="2"/>
      <c r="BC51" s="2"/>
      <c r="BD51" s="2"/>
      <c r="BE51" s="2"/>
      <c r="BF51" s="2"/>
      <c r="BG51" s="2"/>
      <c r="BH51" s="2"/>
      <c r="BI51" s="2"/>
      <c r="BJ51" s="2"/>
      <c r="BK51" s="2"/>
      <c r="BL51" s="2"/>
      <c r="BM51" s="2"/>
      <c r="BN51" s="2"/>
      <c r="BO51" s="2"/>
      <c r="BP51" s="2"/>
      <c r="BQ51" s="2"/>
      <c r="BR51" s="2"/>
      <c r="BS51" s="2"/>
      <c r="BT51" s="2"/>
      <c r="BU51" s="100"/>
      <c r="BY51" s="2"/>
      <c r="BZ51" s="95"/>
    </row>
    <row r="52" spans="2:80" ht="9" customHeight="1">
      <c r="B52" s="49" t="s">
        <v>336</v>
      </c>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49"/>
      <c r="AL52" s="49"/>
      <c r="AM52" s="48"/>
      <c r="AN52" s="14"/>
      <c r="AO52" s="14"/>
      <c r="AP52" s="14"/>
      <c r="AQ52" s="15"/>
      <c r="AR52" s="106"/>
      <c r="AS52" s="106"/>
      <c r="AT52" s="106"/>
      <c r="AU52" s="106"/>
      <c r="AV52" s="107"/>
      <c r="AW52" s="107"/>
      <c r="AX52" s="107"/>
      <c r="AY52" s="107"/>
      <c r="AZ52" s="107"/>
      <c r="BA52" s="2"/>
      <c r="BB52" s="2"/>
      <c r="BC52" s="2"/>
      <c r="BD52" s="2"/>
      <c r="BE52" s="2"/>
      <c r="BF52" s="2"/>
      <c r="BG52" s="2"/>
      <c r="BH52" s="2"/>
      <c r="BI52" s="2"/>
      <c r="BJ52" s="2"/>
      <c r="BK52" s="2"/>
      <c r="BL52" s="2"/>
      <c r="BM52" s="2"/>
      <c r="BN52" s="2"/>
      <c r="BO52" s="2"/>
      <c r="BP52" s="2"/>
      <c r="BQ52" s="2"/>
      <c r="BR52" s="2"/>
      <c r="BS52" s="2"/>
      <c r="BT52" s="2"/>
      <c r="BU52" s="100"/>
      <c r="BY52" s="2"/>
      <c r="BZ52" s="95"/>
    </row>
    <row r="53" spans="2:80" ht="9" customHeight="1">
      <c r="B53" s="49" t="s">
        <v>337</v>
      </c>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49"/>
      <c r="AL53" s="49"/>
      <c r="AM53" s="48"/>
      <c r="AN53" s="14"/>
      <c r="AO53" s="14"/>
      <c r="AP53" s="14"/>
      <c r="AQ53" s="2"/>
      <c r="AR53" s="41"/>
      <c r="AS53" s="41"/>
      <c r="AT53" s="41"/>
      <c r="AU53" s="41"/>
      <c r="AV53" s="40"/>
      <c r="AW53" s="40"/>
      <c r="AX53" s="40"/>
      <c r="AY53" s="40"/>
      <c r="AZ53" s="40"/>
      <c r="BA53" s="2"/>
      <c r="BB53" s="2"/>
      <c r="BC53" s="2"/>
      <c r="BD53" s="2"/>
      <c r="BE53" s="2"/>
      <c r="BF53" s="2"/>
      <c r="BG53" s="2"/>
      <c r="BH53" s="2"/>
      <c r="BI53" s="2"/>
      <c r="BJ53" s="2"/>
      <c r="BK53" s="2"/>
      <c r="BL53" s="2"/>
      <c r="BM53" s="2"/>
      <c r="BN53" s="2"/>
      <c r="BO53" s="2"/>
      <c r="BP53" s="2"/>
      <c r="BQ53" s="2"/>
      <c r="BR53" s="2"/>
      <c r="BS53" s="2"/>
      <c r="BT53" s="2"/>
      <c r="BU53" s="100"/>
      <c r="BY53" s="2"/>
      <c r="BZ53" s="95"/>
    </row>
    <row r="54" spans="2:80" ht="9" customHeight="1">
      <c r="B54" s="49" t="s">
        <v>326</v>
      </c>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49"/>
      <c r="AL54" s="49"/>
      <c r="AM54" s="48"/>
      <c r="AN54" s="14"/>
      <c r="AO54" s="14"/>
      <c r="AP54" s="14"/>
      <c r="AQ54" s="2"/>
      <c r="AR54" s="41"/>
      <c r="AS54" s="41"/>
      <c r="AT54" s="41"/>
      <c r="AU54" s="41"/>
      <c r="AV54" s="40"/>
      <c r="AW54" s="40"/>
      <c r="AX54" s="40"/>
      <c r="AY54" s="40"/>
      <c r="AZ54" s="40"/>
      <c r="BA54" s="2"/>
      <c r="BB54" s="2"/>
      <c r="BC54" s="2"/>
      <c r="BD54" s="2"/>
      <c r="BE54" s="2"/>
      <c r="BF54" s="2"/>
      <c r="BG54" s="2"/>
      <c r="BH54" s="2"/>
      <c r="BI54" s="2"/>
      <c r="BJ54" s="2"/>
      <c r="BK54" s="2"/>
      <c r="BL54" s="2"/>
      <c r="BM54" s="2"/>
      <c r="BN54" s="2"/>
      <c r="BO54" s="2"/>
      <c r="BP54" s="2"/>
      <c r="BQ54" s="2"/>
      <c r="BR54" s="2"/>
      <c r="BS54" s="2"/>
      <c r="BT54" s="2"/>
      <c r="BU54" s="100"/>
      <c r="BY54" s="2"/>
      <c r="BZ54" s="95"/>
    </row>
    <row r="55" spans="2:80" ht="9" customHeight="1">
      <c r="B55" s="49" t="s">
        <v>327</v>
      </c>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49"/>
      <c r="AL55" s="49"/>
      <c r="AM55" s="48"/>
      <c r="AN55" s="14"/>
      <c r="AO55" s="14"/>
      <c r="AP55" s="14"/>
      <c r="AQ55" s="3"/>
      <c r="AR55" s="106" t="s">
        <v>75</v>
      </c>
      <c r="AS55" s="106"/>
      <c r="AT55" s="106"/>
      <c r="AU55" s="104" t="s">
        <v>155</v>
      </c>
      <c r="AV55" s="104"/>
      <c r="AW55" s="104"/>
      <c r="AX55" s="104"/>
      <c r="AY55" s="104"/>
      <c r="AZ55" s="104"/>
      <c r="BA55" s="104"/>
      <c r="BB55" s="104"/>
      <c r="BC55" s="104"/>
      <c r="BD55" s="104"/>
      <c r="BE55" s="104"/>
      <c r="BF55" s="104"/>
      <c r="BG55" s="104"/>
      <c r="BH55" s="105"/>
      <c r="BI55" s="105"/>
      <c r="BJ55" s="18"/>
      <c r="BK55" s="18"/>
      <c r="BL55" s="18"/>
      <c r="BM55" s="18"/>
      <c r="BN55" s="2"/>
      <c r="BO55" s="2"/>
      <c r="BP55" s="2"/>
      <c r="BQ55" s="2"/>
      <c r="BR55" s="2"/>
      <c r="BS55" s="2"/>
      <c r="BT55" s="2"/>
      <c r="BU55" s="100"/>
      <c r="BY55" s="2"/>
      <c r="BZ55" s="95"/>
    </row>
    <row r="56" spans="2:80" ht="9" customHeight="1">
      <c r="B56" s="49" t="s">
        <v>338</v>
      </c>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49"/>
      <c r="AL56" s="49"/>
      <c r="AM56" s="48"/>
      <c r="AN56" s="14"/>
      <c r="AO56" s="14"/>
      <c r="AP56" s="14"/>
      <c r="AQ56" s="11"/>
      <c r="AR56" s="106"/>
      <c r="AS56" s="106"/>
      <c r="AT56" s="106"/>
      <c r="AU56" s="104"/>
      <c r="AV56" s="104"/>
      <c r="AW56" s="104"/>
      <c r="AX56" s="104"/>
      <c r="AY56" s="104"/>
      <c r="AZ56" s="104"/>
      <c r="BA56" s="104"/>
      <c r="BB56" s="104"/>
      <c r="BC56" s="104"/>
      <c r="BD56" s="104"/>
      <c r="BE56" s="104"/>
      <c r="BF56" s="104"/>
      <c r="BG56" s="104"/>
      <c r="BH56" s="105"/>
      <c r="BI56" s="105"/>
      <c r="BJ56" s="18"/>
      <c r="BK56" s="18"/>
      <c r="BL56" s="18"/>
      <c r="BM56" s="18"/>
      <c r="BN56" s="2"/>
      <c r="BO56" s="2"/>
      <c r="BP56" s="2"/>
      <c r="BQ56" s="2"/>
      <c r="BR56" s="2"/>
      <c r="BS56" s="2"/>
      <c r="BT56" s="2"/>
      <c r="BU56" s="100"/>
      <c r="BY56" s="2"/>
      <c r="BZ56" s="95"/>
    </row>
    <row r="57" spans="2:80" ht="9" customHeight="1">
      <c r="B57" s="49" t="s">
        <v>339</v>
      </c>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49"/>
      <c r="AL57" s="49"/>
      <c r="AM57" s="48"/>
      <c r="AN57" s="14"/>
      <c r="AO57" s="14"/>
      <c r="AP57" s="14"/>
      <c r="AQ57" s="12"/>
      <c r="AR57" s="106" t="s">
        <v>76</v>
      </c>
      <c r="AS57" s="106"/>
      <c r="AT57" s="106"/>
      <c r="AU57" s="104" t="s">
        <v>164</v>
      </c>
      <c r="AV57" s="104"/>
      <c r="AW57" s="104"/>
      <c r="AX57" s="104"/>
      <c r="AY57" s="104"/>
      <c r="AZ57" s="104"/>
      <c r="BA57" s="104"/>
      <c r="BB57" s="104"/>
      <c r="BC57" s="104"/>
      <c r="BD57" s="104"/>
      <c r="BE57" s="104"/>
      <c r="BF57" s="104"/>
      <c r="BG57" s="104"/>
      <c r="BH57" s="18"/>
      <c r="BI57" s="18"/>
      <c r="BJ57" s="18"/>
      <c r="BK57" s="18"/>
      <c r="BL57" s="18"/>
      <c r="BM57" s="18"/>
      <c r="BN57" s="2"/>
      <c r="BO57" s="2"/>
      <c r="BP57" s="2"/>
      <c r="BQ57" s="2"/>
      <c r="BR57" s="2"/>
      <c r="BS57" s="2"/>
      <c r="BT57" s="2"/>
      <c r="BU57" s="100"/>
      <c r="BY57" s="2"/>
      <c r="BZ57" s="95"/>
    </row>
    <row r="58" spans="2:80" ht="9" customHeight="1">
      <c r="B58" s="49" t="s">
        <v>133</v>
      </c>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49"/>
      <c r="AL58" s="49"/>
      <c r="AM58" s="48"/>
      <c r="AN58" s="14"/>
      <c r="AO58" s="14"/>
      <c r="AP58" s="14"/>
      <c r="AQ58" s="12"/>
      <c r="AR58" s="106"/>
      <c r="AS58" s="106"/>
      <c r="AT58" s="106"/>
      <c r="AU58" s="104"/>
      <c r="AV58" s="104"/>
      <c r="AW58" s="104"/>
      <c r="AX58" s="104"/>
      <c r="AY58" s="104"/>
      <c r="AZ58" s="104"/>
      <c r="BA58" s="104"/>
      <c r="BB58" s="104"/>
      <c r="BC58" s="104"/>
      <c r="BD58" s="104"/>
      <c r="BE58" s="104"/>
      <c r="BF58" s="104"/>
      <c r="BG58" s="104"/>
      <c r="BH58" s="18"/>
      <c r="BI58" s="18"/>
      <c r="BJ58" s="18"/>
      <c r="BK58" s="18"/>
      <c r="BL58" s="18"/>
      <c r="BM58" s="18"/>
      <c r="BN58" s="2"/>
      <c r="BO58" s="2"/>
      <c r="BP58" s="2"/>
      <c r="BQ58" s="2"/>
      <c r="BR58" s="2"/>
      <c r="BS58" s="2"/>
      <c r="BT58" s="2"/>
      <c r="BU58" s="100"/>
      <c r="BY58" s="2"/>
      <c r="BZ58" s="95"/>
    </row>
    <row r="59" spans="2:80" ht="9" customHeight="1">
      <c r="B59" s="49" t="s">
        <v>340</v>
      </c>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102" t="s">
        <v>294</v>
      </c>
      <c r="AL59" s="102"/>
      <c r="AM59" s="102"/>
      <c r="AN59" s="102"/>
      <c r="AO59" s="102"/>
      <c r="AP59" s="92"/>
      <c r="AQ59" s="12"/>
      <c r="AR59" s="106" t="s">
        <v>77</v>
      </c>
      <c r="AS59" s="106"/>
      <c r="AT59" s="106"/>
      <c r="AU59" s="104" t="s">
        <v>156</v>
      </c>
      <c r="AV59" s="104"/>
      <c r="AW59" s="104"/>
      <c r="AX59" s="104"/>
      <c r="AY59" s="104"/>
      <c r="AZ59" s="104"/>
      <c r="BA59" s="104"/>
      <c r="BB59" s="104"/>
      <c r="BC59" s="104"/>
      <c r="BD59" s="104"/>
      <c r="BE59" s="104"/>
      <c r="BF59" s="104"/>
      <c r="BG59" s="104"/>
      <c r="BH59" s="103" t="s">
        <v>84</v>
      </c>
      <c r="BI59" s="103"/>
      <c r="BJ59" s="103"/>
      <c r="BK59" s="103"/>
      <c r="BL59" s="103"/>
      <c r="BM59" s="103"/>
      <c r="BN59" s="2"/>
      <c r="BO59" s="2"/>
      <c r="BP59" s="2"/>
      <c r="BQ59" s="2"/>
      <c r="BR59" s="2"/>
      <c r="BS59" s="2"/>
      <c r="BT59" s="103" t="s">
        <v>85</v>
      </c>
      <c r="BU59" s="103"/>
      <c r="BY59" s="103" t="s">
        <v>85</v>
      </c>
      <c r="BZ59" s="103"/>
    </row>
    <row r="60" spans="2:80" ht="9" customHeight="1">
      <c r="B60" s="49" t="s">
        <v>341</v>
      </c>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102"/>
      <c r="AL60" s="102"/>
      <c r="AM60" s="102"/>
      <c r="AN60" s="102"/>
      <c r="AO60" s="102"/>
      <c r="AP60" s="92"/>
      <c r="AQ60" s="12"/>
      <c r="AR60" s="106"/>
      <c r="AS60" s="106"/>
      <c r="AT60" s="106"/>
      <c r="AU60" s="104"/>
      <c r="AV60" s="104"/>
      <c r="AW60" s="104"/>
      <c r="AX60" s="104"/>
      <c r="AY60" s="104"/>
      <c r="AZ60" s="104"/>
      <c r="BA60" s="104"/>
      <c r="BB60" s="104"/>
      <c r="BC60" s="104"/>
      <c r="BD60" s="104"/>
      <c r="BE60" s="104"/>
      <c r="BF60" s="104"/>
      <c r="BG60" s="104"/>
      <c r="BH60" s="103"/>
      <c r="BI60" s="103"/>
      <c r="BJ60" s="103"/>
      <c r="BK60" s="103"/>
      <c r="BL60" s="103"/>
      <c r="BM60" s="103"/>
      <c r="BN60" s="2"/>
      <c r="BO60" s="2"/>
      <c r="BP60" s="2"/>
      <c r="BQ60" s="2"/>
      <c r="BR60" s="2"/>
      <c r="BS60" s="2"/>
      <c r="BT60" s="103"/>
      <c r="BU60" s="103"/>
      <c r="BY60" s="103"/>
      <c r="BZ60" s="103"/>
    </row>
    <row r="61" spans="2:80" ht="9" customHeight="1">
      <c r="B61" s="49" t="s">
        <v>342</v>
      </c>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102"/>
      <c r="AL61" s="102"/>
      <c r="AM61" s="102"/>
      <c r="AN61" s="102"/>
      <c r="AO61" s="102"/>
      <c r="AP61" s="92"/>
      <c r="AQ61" s="12"/>
      <c r="AR61" s="106" t="s">
        <v>78</v>
      </c>
      <c r="AS61" s="106"/>
      <c r="AT61" s="106"/>
      <c r="AU61" s="106"/>
      <c r="AV61" s="107" t="s">
        <v>162</v>
      </c>
      <c r="AW61" s="107"/>
      <c r="AX61" s="107"/>
      <c r="AY61" s="107"/>
      <c r="AZ61" s="107"/>
      <c r="BA61" s="107"/>
      <c r="BB61" s="107"/>
      <c r="BC61" s="107"/>
      <c r="BD61" s="107"/>
      <c r="BE61" s="2"/>
      <c r="BF61" s="107" t="s">
        <v>159</v>
      </c>
      <c r="BG61" s="107"/>
      <c r="BH61" s="107"/>
      <c r="BI61" s="107"/>
      <c r="BJ61" s="107"/>
      <c r="BK61" s="107"/>
      <c r="BL61" s="107"/>
      <c r="BM61" s="107"/>
      <c r="BN61" s="107"/>
      <c r="BO61" s="107"/>
      <c r="BP61" s="107"/>
      <c r="BQ61" s="107"/>
      <c r="BR61" s="1"/>
      <c r="BS61" s="2"/>
      <c r="BT61" s="2"/>
      <c r="CB61" s="46"/>
    </row>
    <row r="62" spans="2:80" ht="9" customHeight="1">
      <c r="B62" s="49" t="s">
        <v>343</v>
      </c>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102"/>
      <c r="AL62" s="102"/>
      <c r="AM62" s="102"/>
      <c r="AN62" s="102"/>
      <c r="AO62" s="102"/>
      <c r="AP62" s="92"/>
      <c r="AQ62" s="12"/>
      <c r="AR62" s="106"/>
      <c r="AS62" s="106"/>
      <c r="AT62" s="106"/>
      <c r="AU62" s="106"/>
      <c r="AV62" s="127"/>
      <c r="AW62" s="127"/>
      <c r="AX62" s="127"/>
      <c r="AY62" s="127"/>
      <c r="AZ62" s="127"/>
      <c r="BA62" s="127"/>
      <c r="BB62" s="127"/>
      <c r="BC62" s="127"/>
      <c r="BD62" s="127"/>
      <c r="BE62" s="2"/>
      <c r="BF62" s="107"/>
      <c r="BG62" s="107"/>
      <c r="BH62" s="107"/>
      <c r="BI62" s="107"/>
      <c r="BJ62" s="107"/>
      <c r="BK62" s="107"/>
      <c r="BL62" s="107"/>
      <c r="BM62" s="107"/>
      <c r="BN62" s="107"/>
      <c r="BO62" s="107"/>
      <c r="BP62" s="107"/>
      <c r="BQ62" s="107"/>
      <c r="BR62" s="1"/>
      <c r="BS62" s="2"/>
      <c r="BT62" s="2"/>
      <c r="CB62" s="46"/>
    </row>
    <row r="63" spans="2:80" ht="9" customHeight="1">
      <c r="B63" s="49" t="s">
        <v>344</v>
      </c>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49"/>
      <c r="AL63" s="49"/>
      <c r="AM63" s="48"/>
      <c r="AN63" s="14"/>
      <c r="AO63" s="14"/>
      <c r="AP63" s="14"/>
      <c r="AQ63" s="12"/>
      <c r="AR63" s="106" t="s">
        <v>82</v>
      </c>
      <c r="AS63" s="106"/>
      <c r="AT63" s="106"/>
      <c r="AU63" s="106"/>
      <c r="AV63" s="128" t="s">
        <v>86</v>
      </c>
      <c r="AW63" s="128"/>
      <c r="AX63" s="128"/>
      <c r="AY63" s="128"/>
      <c r="AZ63" s="128"/>
      <c r="BA63" s="128"/>
      <c r="BB63" s="128"/>
      <c r="BC63" s="128"/>
      <c r="BD63" s="128"/>
      <c r="BE63" s="2"/>
      <c r="BR63" s="1"/>
      <c r="BS63" s="2"/>
      <c r="BT63" s="2"/>
      <c r="CB63" s="46"/>
    </row>
    <row r="64" spans="2:80" ht="9" customHeight="1">
      <c r="B64" s="49" t="s">
        <v>134</v>
      </c>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49"/>
      <c r="AL64" s="49"/>
      <c r="AM64" s="48"/>
      <c r="AN64" s="14"/>
      <c r="AO64" s="14"/>
      <c r="AP64" s="14"/>
      <c r="AQ64" s="12"/>
      <c r="AR64" s="106"/>
      <c r="AS64" s="106"/>
      <c r="AT64" s="106"/>
      <c r="AU64" s="106"/>
      <c r="AV64" s="105"/>
      <c r="AW64" s="105"/>
      <c r="AX64" s="105"/>
      <c r="AY64" s="105"/>
      <c r="AZ64" s="105"/>
      <c r="BA64" s="105"/>
      <c r="BB64" s="105"/>
      <c r="BC64" s="105"/>
      <c r="BD64" s="105"/>
      <c r="BE64" s="2"/>
      <c r="BR64" s="1"/>
      <c r="BS64" s="2"/>
      <c r="BT64" s="2"/>
      <c r="CB64" s="46"/>
    </row>
    <row r="65" spans="2:80" ht="9" customHeight="1">
      <c r="B65" s="49" t="s">
        <v>345</v>
      </c>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49"/>
      <c r="AL65" s="49"/>
      <c r="AM65" s="48"/>
      <c r="AN65" s="14"/>
      <c r="AO65" s="14"/>
      <c r="AP65" s="14"/>
      <c r="AQ65" s="12"/>
      <c r="AR65" s="106" t="s">
        <v>79</v>
      </c>
      <c r="AS65" s="106"/>
      <c r="AT65" s="106"/>
      <c r="AU65" s="106"/>
      <c r="AV65" s="106" t="s">
        <v>80</v>
      </c>
      <c r="AW65" s="106"/>
      <c r="AX65" s="106"/>
      <c r="AY65" s="106"/>
      <c r="AZ65" s="106"/>
      <c r="BA65" s="108" t="s">
        <v>163</v>
      </c>
      <c r="BB65" s="108"/>
      <c r="BC65" s="108"/>
      <c r="BD65" s="108"/>
      <c r="BE65" s="108"/>
      <c r="BF65" s="108"/>
      <c r="BG65" s="108"/>
      <c r="BH65" s="108"/>
      <c r="BI65" s="108"/>
      <c r="BJ65" s="108"/>
      <c r="BK65" s="108"/>
      <c r="BL65" s="108"/>
      <c r="BM65" s="108"/>
      <c r="BN65" s="108"/>
      <c r="BO65" s="108"/>
      <c r="BP65" s="108"/>
      <c r="BQ65" s="108"/>
      <c r="BR65" s="108"/>
      <c r="BS65" s="108"/>
      <c r="BT65" s="108"/>
      <c r="BU65" s="108"/>
      <c r="BV65" s="108"/>
      <c r="BW65" s="108"/>
      <c r="BX65" s="108"/>
      <c r="CB65" s="46"/>
    </row>
    <row r="66" spans="2:80" ht="9" customHeight="1">
      <c r="B66" s="49" t="s">
        <v>346</v>
      </c>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49"/>
      <c r="AL66" s="49"/>
      <c r="AM66" s="48"/>
      <c r="AN66" s="14"/>
      <c r="AO66" s="14"/>
      <c r="AP66" s="14"/>
      <c r="AQ66" s="12"/>
      <c r="AR66" s="106"/>
      <c r="AS66" s="106"/>
      <c r="AT66" s="106"/>
      <c r="AU66" s="106"/>
      <c r="AV66" s="106"/>
      <c r="AW66" s="106"/>
      <c r="AX66" s="106"/>
      <c r="AY66" s="106"/>
      <c r="AZ66" s="106"/>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CB66" s="46"/>
    </row>
    <row r="67" spans="2:80" ht="9" customHeight="1">
      <c r="B67" s="49" t="s">
        <v>347</v>
      </c>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49"/>
      <c r="AL67" s="49"/>
      <c r="AM67" s="48"/>
      <c r="AN67" s="14"/>
      <c r="AO67" s="14"/>
      <c r="AP67" s="14"/>
      <c r="AQ67" s="12"/>
      <c r="AR67" s="2"/>
      <c r="AS67" s="2"/>
      <c r="AT67" s="2"/>
      <c r="AU67" s="2"/>
      <c r="BA67" s="108" t="s">
        <v>298</v>
      </c>
      <c r="BB67" s="108"/>
      <c r="BC67" s="108"/>
      <c r="BD67" s="108"/>
      <c r="BE67" s="108"/>
      <c r="BF67" s="108"/>
      <c r="BG67" s="108"/>
      <c r="BH67" s="108"/>
      <c r="BI67" s="108"/>
      <c r="BJ67" s="108"/>
      <c r="BK67" s="108"/>
      <c r="BL67" s="108"/>
      <c r="BM67" s="108"/>
      <c r="BN67" s="108"/>
      <c r="BO67" s="108"/>
      <c r="BP67" s="108"/>
      <c r="BQ67" s="108"/>
      <c r="BR67" s="108"/>
      <c r="BS67" s="108"/>
      <c r="BT67" s="108"/>
      <c r="BU67" s="108"/>
      <c r="BV67" s="108"/>
      <c r="CB67" s="46"/>
    </row>
    <row r="68" spans="2:80" ht="9" customHeight="1">
      <c r="B68" s="49" t="s">
        <v>348</v>
      </c>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49"/>
      <c r="AL68" s="49"/>
      <c r="AM68" s="48"/>
      <c r="AN68" s="14"/>
      <c r="AO68" s="14"/>
      <c r="AP68" s="14"/>
      <c r="AQ68" s="12"/>
      <c r="AR68" s="2"/>
      <c r="AS68" s="2"/>
      <c r="AT68" s="2"/>
      <c r="AU68" s="2"/>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c r="CB68" s="46"/>
    </row>
    <row r="69" spans="2:80" ht="9" customHeight="1">
      <c r="B69" s="49" t="s">
        <v>349</v>
      </c>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49"/>
      <c r="AL69" s="49"/>
      <c r="AM69" s="48"/>
      <c r="AN69" s="14"/>
      <c r="AO69" s="14"/>
      <c r="AP69" s="14"/>
      <c r="AQ69" s="12"/>
      <c r="AR69" s="2"/>
      <c r="AS69" s="2"/>
      <c r="AT69" s="2"/>
      <c r="AU69" s="2"/>
      <c r="BA69" s="108" t="s">
        <v>295</v>
      </c>
      <c r="BB69" s="108"/>
      <c r="BC69" s="108"/>
      <c r="BD69" s="108"/>
      <c r="BE69" s="108"/>
      <c r="BF69" s="108"/>
      <c r="BG69" s="108"/>
      <c r="BH69" s="108"/>
      <c r="BI69" s="108"/>
      <c r="BJ69" s="108"/>
      <c r="BK69" s="108"/>
      <c r="BL69" s="108"/>
      <c r="BM69" s="108"/>
      <c r="BN69" s="108"/>
      <c r="BO69" s="108"/>
      <c r="BP69" s="108"/>
      <c r="BQ69" s="108"/>
      <c r="BR69" s="108"/>
      <c r="BS69" s="108"/>
      <c r="BT69" s="108"/>
      <c r="BU69" s="108"/>
      <c r="BV69" s="108"/>
      <c r="CB69" s="46"/>
    </row>
    <row r="70" spans="2:80" ht="9" customHeight="1">
      <c r="B70" s="49" t="s">
        <v>350</v>
      </c>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49"/>
      <c r="AL70" s="49"/>
      <c r="AM70" s="48"/>
      <c r="AN70" s="14"/>
      <c r="AO70" s="14"/>
      <c r="AP70" s="14"/>
      <c r="AQ70" s="12"/>
      <c r="AR70" s="2"/>
      <c r="AS70" s="2"/>
      <c r="AT70" s="2"/>
      <c r="AU70" s="2"/>
      <c r="BA70" s="108"/>
      <c r="BB70" s="108"/>
      <c r="BC70" s="108"/>
      <c r="BD70" s="108"/>
      <c r="BE70" s="108"/>
      <c r="BF70" s="108"/>
      <c r="BG70" s="108"/>
      <c r="BH70" s="108"/>
      <c r="BI70" s="108"/>
      <c r="BJ70" s="108"/>
      <c r="BK70" s="108"/>
      <c r="BL70" s="108"/>
      <c r="BM70" s="108"/>
      <c r="BN70" s="108"/>
      <c r="BO70" s="108"/>
      <c r="BP70" s="108"/>
      <c r="BQ70" s="108"/>
      <c r="BR70" s="108"/>
      <c r="BS70" s="108"/>
      <c r="BT70" s="108"/>
      <c r="BU70" s="108"/>
      <c r="BV70" s="108"/>
      <c r="CB70" s="46"/>
    </row>
    <row r="71" spans="2:80" ht="9" customHeight="1">
      <c r="B71" s="49" t="s">
        <v>135</v>
      </c>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49"/>
      <c r="AL71" s="49"/>
      <c r="AM71" s="48"/>
      <c r="AN71" s="14"/>
      <c r="AO71" s="14"/>
      <c r="AP71" s="14"/>
      <c r="AQ71" s="12"/>
      <c r="AR71" s="2"/>
      <c r="AS71" s="2"/>
      <c r="AT71" s="2"/>
      <c r="AU71" s="2"/>
      <c r="BA71" s="108" t="s">
        <v>297</v>
      </c>
      <c r="BB71" s="108"/>
      <c r="BC71" s="108"/>
      <c r="BD71" s="108"/>
      <c r="BE71" s="108"/>
      <c r="BF71" s="108"/>
      <c r="BG71" s="108"/>
      <c r="BH71" s="108"/>
      <c r="BI71" s="108"/>
      <c r="BJ71" s="108"/>
      <c r="BK71" s="108"/>
      <c r="BL71" s="108"/>
      <c r="BM71" s="108"/>
      <c r="BN71" s="108"/>
      <c r="BO71" s="108"/>
      <c r="BP71" s="108"/>
      <c r="BQ71" s="108"/>
      <c r="BR71" s="108"/>
      <c r="BS71" s="108"/>
      <c r="BT71" s="108"/>
      <c r="BU71" s="108"/>
      <c r="BV71" s="108"/>
      <c r="CB71" s="46"/>
    </row>
    <row r="72" spans="2:80" ht="9" customHeight="1">
      <c r="B72" s="49" t="s">
        <v>351</v>
      </c>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49"/>
      <c r="AL72" s="49"/>
      <c r="AM72" s="48"/>
      <c r="AN72" s="14"/>
      <c r="AO72" s="14"/>
      <c r="AP72" s="14"/>
      <c r="AQ72" s="12"/>
      <c r="AR72" s="2"/>
      <c r="AS72" s="2"/>
      <c r="AT72" s="2"/>
      <c r="AU72" s="2"/>
      <c r="BA72" s="108"/>
      <c r="BB72" s="108"/>
      <c r="BC72" s="108"/>
      <c r="BD72" s="108"/>
      <c r="BE72" s="108"/>
      <c r="BF72" s="108"/>
      <c r="BG72" s="108"/>
      <c r="BH72" s="108"/>
      <c r="BI72" s="108"/>
      <c r="BJ72" s="108"/>
      <c r="BK72" s="108"/>
      <c r="BL72" s="108"/>
      <c r="BM72" s="108"/>
      <c r="BN72" s="108"/>
      <c r="BO72" s="108"/>
      <c r="BP72" s="108"/>
      <c r="BQ72" s="108"/>
      <c r="BR72" s="108"/>
      <c r="BS72" s="108"/>
      <c r="BT72" s="108"/>
      <c r="BU72" s="108"/>
      <c r="BV72" s="108"/>
      <c r="BW72" s="4"/>
      <c r="BX72" s="4"/>
      <c r="BY72" s="4"/>
      <c r="BZ72" s="4"/>
      <c r="CA72" s="4"/>
      <c r="CB72" s="46"/>
    </row>
    <row r="73" spans="2:80" ht="9" customHeight="1">
      <c r="B73" s="49" t="s">
        <v>352</v>
      </c>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49"/>
      <c r="AL73" s="49"/>
      <c r="AM73" s="48"/>
      <c r="AN73" s="14"/>
      <c r="AO73" s="14"/>
      <c r="AP73" s="14"/>
      <c r="AQ73" s="12"/>
      <c r="AR73" s="2"/>
      <c r="AS73" s="2"/>
      <c r="AT73" s="2"/>
      <c r="AU73" s="2"/>
      <c r="AV73" s="107" t="s">
        <v>115</v>
      </c>
      <c r="AW73" s="107"/>
      <c r="AX73" s="107"/>
      <c r="AY73" s="107"/>
      <c r="AZ73" s="107"/>
      <c r="BA73" s="107"/>
      <c r="BB73" s="107"/>
      <c r="BC73" s="107"/>
      <c r="BD73" s="108" t="s">
        <v>116</v>
      </c>
      <c r="BE73" s="108"/>
      <c r="BF73" s="108"/>
      <c r="BG73" s="108"/>
      <c r="BH73" s="108"/>
      <c r="BI73" s="108"/>
      <c r="BJ73" s="108"/>
      <c r="BK73" s="108"/>
      <c r="BL73" s="108"/>
      <c r="BM73" s="108"/>
      <c r="BN73" s="108"/>
      <c r="BO73" s="108"/>
      <c r="BP73" s="39"/>
      <c r="BQ73" s="39"/>
      <c r="BR73" s="39"/>
      <c r="BS73" s="39"/>
      <c r="BT73" s="39"/>
      <c r="BU73" s="39"/>
      <c r="BV73" s="39"/>
      <c r="BW73" s="4"/>
      <c r="BX73" s="4"/>
      <c r="BY73" s="4"/>
      <c r="BZ73" s="4"/>
      <c r="CA73" s="4"/>
      <c r="CB73" s="46"/>
    </row>
    <row r="74" spans="2:80" ht="9" customHeight="1">
      <c r="B74" s="49" t="s">
        <v>353</v>
      </c>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49"/>
      <c r="AL74" s="49"/>
      <c r="AM74" s="48"/>
      <c r="AN74" s="14"/>
      <c r="AO74" s="14"/>
      <c r="AP74" s="14"/>
      <c r="AQ74" s="15"/>
      <c r="AR74" s="2"/>
      <c r="AS74" s="2"/>
      <c r="AT74" s="2"/>
      <c r="AU74" s="2"/>
      <c r="AV74" s="107"/>
      <c r="AW74" s="107"/>
      <c r="AX74" s="107"/>
      <c r="AY74" s="107"/>
      <c r="AZ74" s="107"/>
      <c r="BA74" s="107"/>
      <c r="BB74" s="107"/>
      <c r="BC74" s="107"/>
      <c r="BD74" s="108"/>
      <c r="BE74" s="108"/>
      <c r="BF74" s="108"/>
      <c r="BG74" s="108"/>
      <c r="BH74" s="108"/>
      <c r="BI74" s="108"/>
      <c r="BJ74" s="108"/>
      <c r="BK74" s="108"/>
      <c r="BL74" s="108"/>
      <c r="BM74" s="108"/>
      <c r="BN74" s="108"/>
      <c r="BO74" s="108"/>
      <c r="BP74" s="39"/>
      <c r="BQ74" s="39"/>
      <c r="BR74" s="39"/>
      <c r="BS74" s="39"/>
      <c r="BT74" s="39"/>
      <c r="BU74" s="39"/>
      <c r="BV74" s="39"/>
      <c r="BW74" s="4"/>
      <c r="BX74" s="4"/>
      <c r="BY74" s="4"/>
      <c r="BZ74" s="4"/>
      <c r="CA74" s="4"/>
      <c r="CB74" s="46"/>
    </row>
    <row r="75" spans="2:80" ht="9" customHeight="1">
      <c r="B75" s="49" t="s">
        <v>136</v>
      </c>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49"/>
      <c r="AL75" s="49"/>
      <c r="AM75" s="48"/>
      <c r="AN75" s="14"/>
      <c r="AO75" s="14"/>
      <c r="AP75" s="14"/>
      <c r="AQ75" s="2"/>
      <c r="AR75" s="2"/>
      <c r="AS75" s="2"/>
      <c r="AT75" s="2"/>
      <c r="AU75" s="2"/>
      <c r="BA75" s="39"/>
      <c r="BB75" s="39"/>
      <c r="BC75" s="39"/>
      <c r="BD75" s="39"/>
      <c r="BE75" s="39"/>
      <c r="BF75" s="39"/>
      <c r="BG75" s="39"/>
      <c r="BH75" s="39"/>
      <c r="BI75" s="39"/>
      <c r="BJ75" s="39"/>
      <c r="BK75" s="39"/>
      <c r="BL75" s="39"/>
      <c r="BM75" s="39"/>
      <c r="BN75" s="39"/>
      <c r="BO75" s="39"/>
      <c r="BP75" s="39"/>
      <c r="BQ75" s="39"/>
      <c r="BR75" s="39"/>
      <c r="BS75" s="39"/>
      <c r="BT75" s="39"/>
      <c r="BU75" s="39"/>
      <c r="BV75" s="39"/>
      <c r="BW75" s="4"/>
      <c r="BX75" s="4"/>
      <c r="BY75" s="4"/>
      <c r="BZ75" s="4"/>
      <c r="CA75" s="4"/>
      <c r="CB75" s="46"/>
    </row>
    <row r="76" spans="2:80" ht="9" customHeight="1">
      <c r="B76" s="49" t="s">
        <v>354</v>
      </c>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49"/>
      <c r="AL76" s="49"/>
      <c r="AM76" s="48"/>
      <c r="AN76" s="14"/>
      <c r="AO76" s="14"/>
      <c r="AP76" s="14"/>
      <c r="AQ76" s="2"/>
      <c r="AR76" s="2"/>
      <c r="AS76" s="2"/>
      <c r="AT76" s="2"/>
      <c r="AU76" s="2"/>
      <c r="BA76" s="39"/>
      <c r="BB76" s="39"/>
      <c r="BC76" s="39"/>
      <c r="BD76" s="39"/>
      <c r="BE76" s="39"/>
      <c r="BF76" s="39"/>
      <c r="BG76" s="39"/>
      <c r="BH76" s="39"/>
      <c r="BI76" s="39"/>
      <c r="BJ76" s="39"/>
      <c r="BK76" s="39"/>
      <c r="BL76" s="39"/>
      <c r="BM76" s="39"/>
      <c r="BN76" s="39"/>
      <c r="BO76" s="39"/>
      <c r="BP76" s="39"/>
      <c r="BQ76" s="39"/>
      <c r="BR76" s="39"/>
      <c r="BS76" s="39"/>
      <c r="BT76" s="39"/>
      <c r="BU76" s="39"/>
      <c r="BV76" s="39"/>
      <c r="BW76" s="4"/>
      <c r="BX76" s="4"/>
      <c r="BY76" s="4"/>
      <c r="BZ76" s="4"/>
      <c r="CA76" s="4"/>
      <c r="CB76" s="46"/>
    </row>
    <row r="77" spans="2:80" ht="9" customHeight="1">
      <c r="B77" s="49" t="s">
        <v>137</v>
      </c>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49"/>
      <c r="AL77" s="49"/>
      <c r="AM77" s="48"/>
      <c r="AN77" s="48" t="s">
        <v>355</v>
      </c>
      <c r="AO77" s="48"/>
      <c r="AP77" s="48"/>
      <c r="AQ77" s="48"/>
      <c r="AR77" s="48"/>
      <c r="AS77" s="48"/>
      <c r="AT77" s="48"/>
      <c r="AU77" s="48"/>
      <c r="AV77" s="46"/>
      <c r="AW77" s="46"/>
      <c r="AX77" s="46"/>
      <c r="AY77" s="46"/>
      <c r="AZ77" s="46"/>
      <c r="BA77" s="46"/>
      <c r="BB77" s="46"/>
      <c r="BC77" s="46"/>
      <c r="BD77" s="46"/>
      <c r="BE77" s="46"/>
      <c r="BF77" s="46"/>
      <c r="BG77" s="46"/>
      <c r="BH77" s="46"/>
      <c r="BI77" s="46"/>
      <c r="BJ77" s="46"/>
      <c r="BK77" s="46"/>
      <c r="BL77" s="46"/>
      <c r="BM77" s="46"/>
      <c r="BP77" s="2"/>
      <c r="BQ77" s="2"/>
      <c r="BR77" s="2"/>
      <c r="BS77" s="2"/>
      <c r="BT77" s="2"/>
      <c r="BW77" s="4"/>
      <c r="BX77" s="4"/>
      <c r="BY77" s="4"/>
      <c r="BZ77" s="4"/>
      <c r="CA77" s="4"/>
      <c r="CB77" s="46"/>
    </row>
    <row r="78" spans="2:80" ht="9" customHeight="1">
      <c r="B78" s="49" t="s">
        <v>263</v>
      </c>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49"/>
      <c r="AL78" s="49"/>
      <c r="AM78" s="48"/>
      <c r="AN78" s="48" t="s">
        <v>138</v>
      </c>
      <c r="AO78" s="48"/>
      <c r="AP78" s="48"/>
      <c r="AQ78" s="48"/>
      <c r="AR78" s="48"/>
      <c r="AS78" s="48"/>
      <c r="AT78" s="48"/>
      <c r="AU78" s="48"/>
      <c r="AV78" s="39"/>
      <c r="AW78" s="39"/>
      <c r="AX78" s="39"/>
      <c r="AY78" s="39"/>
      <c r="AZ78" s="39"/>
      <c r="BA78" s="39"/>
      <c r="BB78" s="39"/>
      <c r="BC78" s="39"/>
      <c r="BD78" s="39"/>
      <c r="BE78" s="39"/>
      <c r="BF78" s="39"/>
      <c r="BG78" s="39"/>
      <c r="BH78" s="39"/>
      <c r="BI78" s="39"/>
      <c r="BJ78" s="39"/>
      <c r="BK78" s="39"/>
      <c r="BL78" s="39"/>
      <c r="BM78" s="39"/>
      <c r="BN78" s="46"/>
      <c r="BO78" s="46"/>
      <c r="BP78" s="48"/>
      <c r="BQ78" s="48"/>
      <c r="BR78" s="48"/>
      <c r="BS78" s="48"/>
      <c r="BT78" s="48"/>
      <c r="BU78" s="46"/>
      <c r="BV78" s="46"/>
      <c r="BW78" s="46"/>
      <c r="BX78" s="46"/>
      <c r="BY78" s="46"/>
      <c r="BZ78" s="46"/>
      <c r="CA78" s="46"/>
      <c r="CB78" s="46"/>
    </row>
    <row r="79" spans="2:80" ht="9" customHeight="1">
      <c r="B79" s="49" t="s">
        <v>356</v>
      </c>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49"/>
      <c r="AL79" s="49"/>
      <c r="AM79" s="48"/>
      <c r="AN79" s="48" t="s">
        <v>139</v>
      </c>
      <c r="AO79" s="48"/>
      <c r="AP79" s="48"/>
      <c r="AQ79" s="48"/>
      <c r="AR79" s="48"/>
      <c r="AS79" s="48"/>
      <c r="AT79" s="48"/>
      <c r="AU79" s="48"/>
      <c r="AV79" s="39"/>
      <c r="AW79" s="39"/>
      <c r="AX79" s="39"/>
      <c r="AY79" s="39"/>
      <c r="AZ79" s="39"/>
      <c r="BA79" s="39"/>
      <c r="BB79" s="39"/>
      <c r="BC79" s="39"/>
      <c r="BD79" s="39"/>
      <c r="BE79" s="39"/>
      <c r="BF79" s="39"/>
      <c r="BG79" s="39"/>
      <c r="BH79" s="39"/>
      <c r="BI79" s="39"/>
      <c r="BJ79" s="39"/>
      <c r="BK79" s="39"/>
      <c r="BL79" s="39"/>
      <c r="BM79" s="39"/>
      <c r="BN79" s="39"/>
      <c r="BO79" s="39"/>
      <c r="BP79" s="48"/>
      <c r="BQ79" s="48"/>
      <c r="BR79" s="48"/>
      <c r="BS79" s="48"/>
      <c r="BT79" s="48"/>
      <c r="BU79" s="46"/>
      <c r="BV79" s="46"/>
      <c r="BW79" s="46"/>
      <c r="BX79" s="46"/>
      <c r="BY79" s="46"/>
      <c r="BZ79" s="46"/>
      <c r="CA79" s="46"/>
      <c r="CB79" s="46"/>
    </row>
    <row r="80" spans="2:80" ht="9" customHeight="1">
      <c r="B80" s="49" t="s">
        <v>357</v>
      </c>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49"/>
      <c r="AL80" s="49"/>
      <c r="AM80" s="48"/>
      <c r="AN80" s="48" t="s">
        <v>140</v>
      </c>
      <c r="AO80" s="48"/>
      <c r="AP80" s="48"/>
      <c r="AQ80" s="48"/>
      <c r="AR80" s="48"/>
      <c r="AS80" s="48"/>
      <c r="AT80" s="48"/>
      <c r="AU80" s="48"/>
      <c r="AV80" s="39"/>
      <c r="AW80" s="39"/>
      <c r="AX80" s="39"/>
      <c r="AY80" s="39"/>
      <c r="AZ80" s="39"/>
      <c r="BA80" s="39"/>
      <c r="BB80" s="39"/>
      <c r="BC80" s="39"/>
      <c r="BD80" s="39"/>
      <c r="BE80" s="39"/>
      <c r="BF80" s="39"/>
      <c r="BG80" s="39"/>
      <c r="BH80" s="39"/>
      <c r="BI80" s="39"/>
      <c r="BJ80" s="39"/>
      <c r="BK80" s="39"/>
      <c r="BL80" s="39"/>
      <c r="BM80" s="39"/>
      <c r="BN80" s="39"/>
      <c r="BO80" s="39"/>
      <c r="BP80" s="48"/>
      <c r="BQ80" s="48"/>
      <c r="BR80" s="48"/>
      <c r="BS80" s="48"/>
      <c r="BT80" s="48"/>
      <c r="BU80" s="46"/>
      <c r="BV80" s="46"/>
      <c r="BW80" s="46"/>
      <c r="BX80" s="46"/>
      <c r="BY80" s="46"/>
      <c r="BZ80" s="46"/>
      <c r="CA80" s="46"/>
      <c r="CB80" s="46"/>
    </row>
    <row r="81" spans="2:80" ht="9" customHeight="1">
      <c r="B81" s="5" t="s">
        <v>64</v>
      </c>
      <c r="C81" s="5"/>
      <c r="D81" s="5"/>
      <c r="E81" s="5"/>
      <c r="F81" s="5"/>
      <c r="G81" s="5"/>
      <c r="H81" s="5"/>
      <c r="I81" s="5"/>
      <c r="J81" s="5"/>
      <c r="K81" s="5"/>
      <c r="L81" s="5"/>
      <c r="M81" s="5"/>
      <c r="N81" s="5"/>
      <c r="O81" s="5"/>
      <c r="P81" s="5"/>
      <c r="Q81" s="5"/>
      <c r="R81" s="5"/>
      <c r="S81" s="5"/>
      <c r="T81" s="5"/>
      <c r="U81" s="10"/>
      <c r="V81" s="10"/>
      <c r="W81" s="5"/>
      <c r="X81" s="5"/>
      <c r="Y81" s="5"/>
      <c r="Z81" s="5"/>
      <c r="AA81" s="5"/>
      <c r="AB81" s="5"/>
      <c r="AC81" s="5"/>
      <c r="AD81" s="5"/>
      <c r="AE81" s="5"/>
      <c r="AF81" s="5"/>
      <c r="AG81" s="5"/>
      <c r="AH81" s="5"/>
      <c r="AI81" s="5"/>
      <c r="AJ81" s="5"/>
      <c r="AK81" s="49"/>
      <c r="AL81" s="49"/>
      <c r="AM81" s="2"/>
      <c r="AN81" s="48" t="s">
        <v>141</v>
      </c>
      <c r="AO81" s="48"/>
      <c r="AP81" s="48"/>
      <c r="AQ81" s="48"/>
      <c r="AR81" s="48"/>
      <c r="AS81" s="48"/>
      <c r="AT81" s="48"/>
      <c r="AU81" s="48"/>
      <c r="AV81" s="39"/>
      <c r="AW81" s="39"/>
      <c r="AX81" s="39"/>
      <c r="AY81" s="39"/>
      <c r="AZ81" s="39"/>
      <c r="BA81" s="39"/>
      <c r="BB81" s="39"/>
      <c r="BC81" s="39"/>
      <c r="BD81" s="39"/>
      <c r="BE81" s="39"/>
      <c r="BF81" s="39"/>
      <c r="BG81" s="39"/>
      <c r="BH81" s="39"/>
      <c r="BI81" s="39"/>
      <c r="BJ81" s="39"/>
      <c r="BK81" s="39"/>
      <c r="BL81" s="39"/>
      <c r="BM81" s="39"/>
      <c r="BN81" s="39"/>
      <c r="BO81" s="39"/>
      <c r="BP81" s="48"/>
      <c r="BQ81" s="48"/>
      <c r="BR81" s="48"/>
      <c r="BS81" s="48"/>
      <c r="BT81" s="48"/>
      <c r="BU81" s="46"/>
      <c r="BV81" s="46"/>
      <c r="BW81" s="46"/>
      <c r="BX81" s="46"/>
      <c r="BY81" s="46"/>
      <c r="BZ81" s="46"/>
      <c r="CA81" s="46"/>
      <c r="CB81" s="47"/>
    </row>
    <row r="82" spans="2:80" ht="9" customHeight="1">
      <c r="B82" s="133" t="s">
        <v>70</v>
      </c>
      <c r="C82" s="134"/>
      <c r="D82" s="135"/>
      <c r="E82" s="133" t="s">
        <v>69</v>
      </c>
      <c r="F82" s="134"/>
      <c r="G82" s="134"/>
      <c r="H82" s="134"/>
      <c r="I82" s="134"/>
      <c r="J82" s="134"/>
      <c r="K82" s="135"/>
      <c r="L82" s="139" t="s">
        <v>71</v>
      </c>
      <c r="M82" s="139"/>
      <c r="N82" s="139"/>
      <c r="O82" s="139"/>
      <c r="P82" s="139"/>
      <c r="Q82" s="139"/>
      <c r="R82" s="139"/>
      <c r="S82" s="139"/>
      <c r="T82" s="139" t="s">
        <v>72</v>
      </c>
      <c r="U82" s="139"/>
      <c r="V82" s="139"/>
      <c r="W82" s="139"/>
      <c r="X82" s="139"/>
      <c r="Y82" s="139"/>
      <c r="Z82" s="139"/>
      <c r="AA82" s="139"/>
      <c r="AB82" s="73"/>
      <c r="AC82" s="73"/>
      <c r="AD82" s="73"/>
      <c r="AE82" s="73"/>
      <c r="AF82" s="73"/>
      <c r="AG82" s="73"/>
      <c r="AH82" s="73"/>
      <c r="AI82" s="73"/>
      <c r="AJ82" s="73"/>
      <c r="AK82" s="49"/>
      <c r="AL82" s="49"/>
      <c r="AM82" s="2"/>
      <c r="AN82" s="48" t="s">
        <v>358</v>
      </c>
      <c r="AO82" s="48"/>
      <c r="AP82" s="48"/>
      <c r="AQ82" s="48"/>
      <c r="AR82" s="48"/>
      <c r="AS82" s="48"/>
      <c r="AT82" s="48"/>
      <c r="AU82" s="48"/>
      <c r="AV82" s="39"/>
      <c r="AW82" s="39"/>
      <c r="AX82" s="39"/>
      <c r="AY82" s="39"/>
      <c r="AZ82" s="39"/>
      <c r="BA82" s="39"/>
      <c r="BB82" s="39"/>
      <c r="BC82" s="39"/>
      <c r="BD82" s="39"/>
      <c r="BE82" s="39"/>
      <c r="BF82" s="39"/>
      <c r="BG82" s="39"/>
      <c r="BH82" s="39"/>
      <c r="BI82" s="39"/>
      <c r="BJ82" s="39"/>
      <c r="BK82" s="39"/>
      <c r="BL82" s="39"/>
      <c r="BM82" s="39"/>
      <c r="BN82" s="39"/>
      <c r="BO82" s="39"/>
      <c r="BP82" s="48"/>
      <c r="BQ82" s="48"/>
      <c r="BR82" s="48"/>
      <c r="BS82" s="48"/>
      <c r="BT82" s="48"/>
      <c r="BU82" s="46"/>
      <c r="BV82" s="46"/>
      <c r="BW82" s="46"/>
      <c r="BX82" s="46"/>
      <c r="BY82" s="46"/>
      <c r="BZ82" s="46"/>
      <c r="CA82" s="46"/>
      <c r="CB82" s="46"/>
    </row>
    <row r="83" spans="2:80" ht="9" customHeight="1">
      <c r="B83" s="136"/>
      <c r="C83" s="137"/>
      <c r="D83" s="138"/>
      <c r="E83" s="136"/>
      <c r="F83" s="137"/>
      <c r="G83" s="137"/>
      <c r="H83" s="137"/>
      <c r="I83" s="137"/>
      <c r="J83" s="137"/>
      <c r="K83" s="138"/>
      <c r="L83" s="139" t="s">
        <v>65</v>
      </c>
      <c r="M83" s="139"/>
      <c r="N83" s="139"/>
      <c r="O83" s="139"/>
      <c r="P83" s="139" t="s">
        <v>66</v>
      </c>
      <c r="Q83" s="139"/>
      <c r="R83" s="139"/>
      <c r="S83" s="139"/>
      <c r="T83" s="139" t="s">
        <v>67</v>
      </c>
      <c r="U83" s="139"/>
      <c r="V83" s="139"/>
      <c r="W83" s="139"/>
      <c r="X83" s="139" t="s">
        <v>68</v>
      </c>
      <c r="Y83" s="139"/>
      <c r="Z83" s="139"/>
      <c r="AA83" s="139"/>
      <c r="AB83" s="74"/>
      <c r="AC83" s="73"/>
      <c r="AD83" s="73"/>
      <c r="AE83" s="73"/>
      <c r="AF83" s="73"/>
      <c r="AG83" s="73"/>
      <c r="AH83" s="73"/>
      <c r="AI83" s="73"/>
      <c r="AJ83" s="73"/>
      <c r="AK83" s="49"/>
      <c r="AL83" s="49"/>
      <c r="AM83" s="2"/>
      <c r="AN83" s="48" t="s">
        <v>359</v>
      </c>
      <c r="AO83" s="48"/>
      <c r="AP83" s="48"/>
      <c r="AQ83" s="48"/>
      <c r="AR83" s="48"/>
      <c r="AS83" s="48"/>
      <c r="AT83" s="48"/>
      <c r="AU83" s="48"/>
      <c r="AV83" s="39"/>
      <c r="AW83" s="39"/>
      <c r="AX83" s="39"/>
      <c r="AY83" s="39"/>
      <c r="AZ83" s="39"/>
      <c r="BA83" s="39"/>
      <c r="BB83" s="39"/>
      <c r="BC83" s="39"/>
      <c r="BD83" s="39"/>
      <c r="BE83" s="39"/>
      <c r="BF83" s="39"/>
      <c r="BG83" s="39"/>
      <c r="BH83" s="39"/>
      <c r="BI83" s="39"/>
      <c r="BJ83" s="39"/>
      <c r="BK83" s="39"/>
      <c r="BL83" s="39"/>
      <c r="BM83" s="39"/>
      <c r="BN83" s="39"/>
      <c r="BO83" s="39"/>
      <c r="BP83" s="48"/>
      <c r="BQ83" s="48"/>
      <c r="BR83" s="48"/>
      <c r="BS83" s="48"/>
      <c r="BT83" s="48"/>
      <c r="BU83" s="46"/>
      <c r="BV83" s="46"/>
      <c r="BW83" s="46"/>
      <c r="BX83" s="46"/>
      <c r="BY83" s="46"/>
      <c r="BZ83" s="46"/>
      <c r="CA83" s="46"/>
      <c r="CB83" s="47"/>
    </row>
    <row r="84" spans="2:80" ht="9" customHeight="1">
      <c r="B84" s="289"/>
      <c r="C84" s="290"/>
      <c r="D84" s="291"/>
      <c r="E84" s="289"/>
      <c r="F84" s="290"/>
      <c r="G84" s="290"/>
      <c r="H84" s="290"/>
      <c r="I84" s="290"/>
      <c r="J84" s="290"/>
      <c r="K84" s="291"/>
      <c r="L84" s="289"/>
      <c r="M84" s="290"/>
      <c r="N84" s="290"/>
      <c r="O84" s="291"/>
      <c r="P84" s="289"/>
      <c r="Q84" s="290"/>
      <c r="R84" s="290"/>
      <c r="S84" s="291"/>
      <c r="T84" s="289"/>
      <c r="U84" s="290"/>
      <c r="V84" s="290"/>
      <c r="W84" s="291"/>
      <c r="X84" s="289"/>
      <c r="Y84" s="290"/>
      <c r="Z84" s="290"/>
      <c r="AA84" s="291"/>
      <c r="AB84" s="73"/>
      <c r="AC84" s="73"/>
      <c r="AD84" s="73"/>
      <c r="AE84" s="73"/>
      <c r="AF84" s="73"/>
      <c r="AG84" s="73"/>
      <c r="AH84" s="73"/>
      <c r="AI84" s="73"/>
      <c r="AJ84" s="73"/>
      <c r="AK84" s="49"/>
      <c r="AL84" s="49"/>
      <c r="AM84" s="2"/>
      <c r="AN84" s="48" t="s">
        <v>360</v>
      </c>
      <c r="AO84" s="48"/>
      <c r="AP84" s="48"/>
      <c r="AQ84" s="48"/>
      <c r="AR84" s="48"/>
      <c r="AS84" s="48"/>
      <c r="AT84" s="48"/>
      <c r="AU84" s="48"/>
      <c r="AV84" s="39"/>
      <c r="AW84" s="39"/>
      <c r="AX84" s="39"/>
      <c r="AY84" s="39"/>
      <c r="AZ84" s="39"/>
      <c r="BA84" s="39"/>
      <c r="BB84" s="39"/>
      <c r="BC84" s="39"/>
      <c r="BD84" s="39"/>
      <c r="BE84" s="39"/>
      <c r="BF84" s="39"/>
      <c r="BG84" s="39"/>
      <c r="BH84" s="39"/>
      <c r="BI84" s="39"/>
      <c r="BJ84" s="39"/>
      <c r="BK84" s="39"/>
      <c r="BL84" s="39"/>
      <c r="BM84" s="39"/>
      <c r="BN84" s="39"/>
      <c r="BO84" s="39"/>
      <c r="BP84" s="48"/>
      <c r="BQ84" s="48"/>
      <c r="BR84" s="48"/>
      <c r="BS84" s="48"/>
      <c r="BT84" s="48"/>
      <c r="BU84" s="46"/>
      <c r="BV84" s="46"/>
      <c r="BW84" s="46"/>
      <c r="BX84" s="46"/>
      <c r="BY84" s="46"/>
      <c r="BZ84" s="46"/>
      <c r="CA84" s="46"/>
    </row>
    <row r="85" spans="2:80" ht="9" customHeight="1">
      <c r="B85" s="289"/>
      <c r="C85" s="290"/>
      <c r="D85" s="291"/>
      <c r="E85" s="289"/>
      <c r="F85" s="290"/>
      <c r="G85" s="290"/>
      <c r="H85" s="290"/>
      <c r="I85" s="290"/>
      <c r="J85" s="290"/>
      <c r="K85" s="291"/>
      <c r="L85" s="289"/>
      <c r="M85" s="290"/>
      <c r="N85" s="290"/>
      <c r="O85" s="291"/>
      <c r="P85" s="289"/>
      <c r="Q85" s="290"/>
      <c r="R85" s="290"/>
      <c r="S85" s="291"/>
      <c r="T85" s="289"/>
      <c r="U85" s="290"/>
      <c r="V85" s="290"/>
      <c r="W85" s="291"/>
      <c r="X85" s="289"/>
      <c r="Y85" s="290"/>
      <c r="Z85" s="290"/>
      <c r="AA85" s="291"/>
      <c r="AB85" s="73"/>
      <c r="AC85" s="73"/>
      <c r="AD85" s="73"/>
      <c r="AE85" s="73"/>
      <c r="AF85" s="73"/>
      <c r="AG85" s="73"/>
      <c r="AH85" s="73"/>
      <c r="AI85" s="73"/>
      <c r="AJ85" s="73"/>
      <c r="AK85" s="49"/>
      <c r="AL85" s="49"/>
      <c r="AM85" s="2"/>
      <c r="AN85" s="48" t="s">
        <v>270</v>
      </c>
      <c r="AO85" s="48"/>
      <c r="AP85" s="48"/>
      <c r="AQ85" s="48"/>
      <c r="AR85" s="48"/>
      <c r="AS85" s="48"/>
      <c r="AT85" s="44"/>
      <c r="AU85" s="44"/>
      <c r="AV85" s="44"/>
      <c r="AW85" s="44"/>
      <c r="AX85" s="48"/>
      <c r="AY85" s="48"/>
      <c r="AZ85" s="48"/>
      <c r="BA85" s="48"/>
      <c r="BB85" s="48"/>
      <c r="BC85" s="48"/>
      <c r="BD85" s="48"/>
      <c r="BE85" s="48"/>
      <c r="BF85" s="48"/>
      <c r="BG85" s="48"/>
      <c r="BH85" s="48"/>
      <c r="BI85" s="48"/>
      <c r="BJ85" s="48"/>
      <c r="BK85" s="48"/>
      <c r="BL85" s="48"/>
      <c r="BM85" s="48"/>
      <c r="BN85" s="39"/>
      <c r="BO85" s="39"/>
      <c r="BP85" s="48"/>
      <c r="BQ85" s="48"/>
      <c r="BR85" s="48"/>
      <c r="BS85" s="48"/>
      <c r="BT85" s="48"/>
      <c r="BU85" s="46"/>
      <c r="BV85" s="46"/>
      <c r="BW85" s="46"/>
      <c r="BX85" s="46"/>
      <c r="BY85" s="46"/>
      <c r="BZ85" s="46"/>
      <c r="CA85" s="46"/>
    </row>
    <row r="86" spans="2:80" ht="9" customHeight="1">
      <c r="B86" s="292"/>
      <c r="C86" s="293"/>
      <c r="D86" s="294"/>
      <c r="E86" s="292"/>
      <c r="F86" s="293"/>
      <c r="G86" s="293"/>
      <c r="H86" s="293"/>
      <c r="I86" s="293"/>
      <c r="J86" s="293"/>
      <c r="K86" s="294"/>
      <c r="L86" s="292"/>
      <c r="M86" s="293"/>
      <c r="N86" s="293"/>
      <c r="O86" s="294"/>
      <c r="P86" s="289"/>
      <c r="Q86" s="290"/>
      <c r="R86" s="290"/>
      <c r="S86" s="291"/>
      <c r="T86" s="289"/>
      <c r="U86" s="290"/>
      <c r="V86" s="290"/>
      <c r="W86" s="291"/>
      <c r="X86" s="289"/>
      <c r="Y86" s="290"/>
      <c r="Z86" s="290"/>
      <c r="AA86" s="291"/>
      <c r="AB86" s="59"/>
      <c r="AC86" s="59"/>
      <c r="AD86" s="59"/>
      <c r="AE86" s="59"/>
      <c r="AF86" s="59"/>
      <c r="AG86" s="59"/>
      <c r="AH86" s="59"/>
      <c r="AI86" s="59"/>
      <c r="AJ86" s="59"/>
      <c r="AK86" s="49"/>
      <c r="AL86" s="49"/>
      <c r="AM86" s="2"/>
      <c r="AN86" s="48" t="s">
        <v>361</v>
      </c>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6"/>
      <c r="BX86" s="46"/>
      <c r="BY86" s="46"/>
      <c r="BZ86" s="46"/>
      <c r="CA86" s="46"/>
      <c r="CB86" s="20"/>
    </row>
    <row r="87" spans="2:80" ht="9" customHeight="1">
      <c r="B87" s="52" t="s">
        <v>73</v>
      </c>
      <c r="C87" s="5"/>
      <c r="D87" s="5"/>
      <c r="E87" s="5"/>
      <c r="F87" s="5"/>
      <c r="G87" s="5"/>
      <c r="H87" s="5"/>
      <c r="I87" s="5"/>
      <c r="J87" s="5"/>
      <c r="K87" s="5"/>
      <c r="L87" s="5"/>
      <c r="M87" s="5"/>
      <c r="N87" s="59"/>
      <c r="O87" s="59"/>
      <c r="P87" s="59"/>
      <c r="Q87" s="59"/>
      <c r="R87" s="5"/>
      <c r="S87" s="59"/>
      <c r="T87" s="59"/>
      <c r="U87" s="59"/>
      <c r="V87" s="59"/>
      <c r="W87" s="5"/>
      <c r="X87" s="59"/>
      <c r="Y87" s="59"/>
      <c r="Z87" s="59"/>
      <c r="AA87" s="60"/>
      <c r="AB87" s="59"/>
      <c r="AC87" s="59"/>
      <c r="AD87" s="59"/>
      <c r="AE87" s="59"/>
      <c r="AF87" s="59"/>
      <c r="AG87" s="59"/>
      <c r="AH87" s="59"/>
      <c r="AI87" s="59"/>
      <c r="AJ87" s="59"/>
      <c r="AK87" s="49"/>
      <c r="AL87" s="49"/>
      <c r="AM87" s="2"/>
      <c r="AN87" s="48" t="s">
        <v>362</v>
      </c>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6"/>
      <c r="BX87" s="46"/>
      <c r="BY87" s="46"/>
      <c r="BZ87" s="46"/>
      <c r="CA87" s="46"/>
    </row>
    <row r="88" spans="2:80" ht="9" customHeight="1">
      <c r="B88" s="54"/>
      <c r="C88" s="10"/>
      <c r="D88" s="10"/>
      <c r="E88" s="10"/>
      <c r="F88" s="10"/>
      <c r="G88" s="10"/>
      <c r="H88" s="10"/>
      <c r="I88" s="10"/>
      <c r="J88" s="10"/>
      <c r="K88" s="10"/>
      <c r="L88" s="10"/>
      <c r="M88" s="10"/>
      <c r="N88" s="10"/>
      <c r="O88" s="10"/>
      <c r="P88" s="10"/>
      <c r="Q88" s="10"/>
      <c r="R88" s="10"/>
      <c r="S88" s="10"/>
      <c r="T88" s="10"/>
      <c r="U88" s="10"/>
      <c r="V88" s="10"/>
      <c r="W88" s="10"/>
      <c r="X88" s="10"/>
      <c r="Y88" s="10"/>
      <c r="Z88" s="10"/>
      <c r="AA88" s="57"/>
      <c r="AB88" s="5"/>
      <c r="AC88" s="5"/>
      <c r="AD88" s="5"/>
      <c r="AE88" s="5"/>
      <c r="AF88" s="5"/>
      <c r="AG88" s="5"/>
      <c r="AH88" s="5"/>
      <c r="AI88" s="5"/>
      <c r="AJ88" s="5"/>
      <c r="AK88" s="49"/>
      <c r="AL88" s="49"/>
      <c r="AM88" s="2"/>
      <c r="AN88" s="48" t="s">
        <v>142</v>
      </c>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6"/>
      <c r="BX88" s="46"/>
      <c r="BY88" s="46"/>
      <c r="BZ88" s="46"/>
      <c r="CA88" s="46"/>
    </row>
    <row r="89" spans="2:80" ht="9" customHeight="1">
      <c r="B89" s="89" t="s">
        <v>282</v>
      </c>
      <c r="D89" s="53"/>
      <c r="E89" s="53"/>
      <c r="F89" s="53"/>
      <c r="G89" s="53"/>
      <c r="H89" s="53"/>
      <c r="I89" s="53"/>
      <c r="J89" s="53"/>
      <c r="K89" s="53"/>
      <c r="L89" s="53"/>
      <c r="M89" s="53"/>
      <c r="N89" s="53"/>
      <c r="O89" s="53"/>
      <c r="P89" s="53"/>
      <c r="Q89" s="53"/>
      <c r="R89" s="53"/>
      <c r="S89" s="53"/>
      <c r="T89" s="53"/>
      <c r="U89" s="53"/>
      <c r="V89" s="53"/>
      <c r="W89" s="53"/>
      <c r="X89" s="53"/>
      <c r="Y89" s="53"/>
      <c r="Z89" s="53"/>
      <c r="AA89" s="55"/>
      <c r="AB89" s="5"/>
      <c r="AC89" s="5"/>
      <c r="AD89" s="5"/>
      <c r="AE89" s="5"/>
      <c r="AF89" s="5"/>
      <c r="AG89" s="5"/>
      <c r="AH89" s="5"/>
      <c r="AI89" s="5"/>
      <c r="AJ89" s="5"/>
      <c r="AK89" s="49"/>
      <c r="AL89" s="49"/>
      <c r="AM89" s="2"/>
      <c r="AN89" s="48" t="s">
        <v>363</v>
      </c>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6"/>
      <c r="BX89" s="46"/>
      <c r="BY89" s="46"/>
      <c r="BZ89" s="46"/>
      <c r="CA89" s="46"/>
    </row>
    <row r="90" spans="2:80" ht="9" customHeight="1">
      <c r="B90" s="52" t="s">
        <v>281</v>
      </c>
      <c r="D90" s="5"/>
      <c r="E90" s="5"/>
      <c r="F90" s="5"/>
      <c r="G90" s="5"/>
      <c r="H90" s="5"/>
      <c r="I90" s="5"/>
      <c r="J90" s="5"/>
      <c r="K90" s="5"/>
      <c r="L90" s="5"/>
      <c r="M90" s="5"/>
      <c r="N90" s="5"/>
      <c r="O90" s="5"/>
      <c r="P90" s="5"/>
      <c r="Q90" s="5"/>
      <c r="R90" s="5"/>
      <c r="S90" s="5"/>
      <c r="T90" s="5"/>
      <c r="U90" s="5"/>
      <c r="V90" s="5"/>
      <c r="W90" s="5"/>
      <c r="X90" s="5"/>
      <c r="Y90" s="5"/>
      <c r="Z90" s="5"/>
      <c r="AA90" s="56"/>
      <c r="AB90" s="5"/>
      <c r="AC90" s="5"/>
      <c r="AD90" s="5"/>
      <c r="AE90" s="5"/>
      <c r="AF90" s="5"/>
      <c r="AG90" s="5"/>
      <c r="AH90" s="5"/>
      <c r="AI90" s="5"/>
      <c r="AJ90" s="5"/>
      <c r="AK90" s="49"/>
      <c r="AL90" s="49"/>
      <c r="AM90" s="2"/>
      <c r="AN90" s="48" t="s">
        <v>364</v>
      </c>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6"/>
      <c r="BX90" s="46"/>
      <c r="BY90" s="46"/>
      <c r="BZ90" s="46"/>
      <c r="CA90" s="46"/>
    </row>
    <row r="91" spans="2:80" ht="9" customHeight="1">
      <c r="B91" s="52"/>
      <c r="C91" s="5" t="s">
        <v>42</v>
      </c>
      <c r="D91" s="5"/>
      <c r="E91" s="5"/>
      <c r="F91" s="5"/>
      <c r="G91" s="5"/>
      <c r="H91" s="5"/>
      <c r="I91" s="5"/>
      <c r="J91" s="5"/>
      <c r="K91" s="5"/>
      <c r="L91" s="5"/>
      <c r="M91" s="5"/>
      <c r="N91" s="5" t="s">
        <v>63</v>
      </c>
      <c r="O91" s="5"/>
      <c r="P91" s="5"/>
      <c r="Q91" s="5"/>
      <c r="R91" s="5"/>
      <c r="S91" s="5"/>
      <c r="T91" s="5"/>
      <c r="U91" s="5"/>
      <c r="V91" s="5"/>
      <c r="W91" s="5"/>
      <c r="X91" s="5"/>
      <c r="Y91" s="5"/>
      <c r="Z91" s="5"/>
      <c r="AA91" s="56"/>
      <c r="AB91" s="5"/>
      <c r="AC91" s="5"/>
      <c r="AD91" s="5"/>
      <c r="AE91" s="5"/>
      <c r="AF91" s="5"/>
      <c r="AG91" s="5"/>
      <c r="AH91" s="5"/>
      <c r="AI91" s="5"/>
      <c r="AJ91" s="5"/>
      <c r="AK91" s="49"/>
      <c r="AL91" s="49"/>
      <c r="AM91" s="2"/>
      <c r="AN91" s="48" t="s">
        <v>365</v>
      </c>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6"/>
      <c r="BX91" s="46"/>
      <c r="BY91" s="46"/>
      <c r="BZ91" s="46"/>
      <c r="CA91" s="46"/>
    </row>
    <row r="92" spans="2:80" ht="9" customHeight="1">
      <c r="B92" s="52"/>
      <c r="C92" s="6" t="s">
        <v>43</v>
      </c>
      <c r="D92" s="7" t="s">
        <v>53</v>
      </c>
      <c r="E92" s="6" t="s">
        <v>48</v>
      </c>
      <c r="F92" s="5"/>
      <c r="G92" s="6" t="s">
        <v>55</v>
      </c>
      <c r="H92" s="7" t="s">
        <v>53</v>
      </c>
      <c r="I92" s="7"/>
      <c r="J92" s="6"/>
      <c r="K92" s="6" t="s">
        <v>57</v>
      </c>
      <c r="L92" s="5"/>
      <c r="M92" s="6"/>
      <c r="N92" s="7"/>
      <c r="O92" s="6" t="s">
        <v>43</v>
      </c>
      <c r="P92" s="7" t="s">
        <v>53</v>
      </c>
      <c r="Q92" s="6"/>
      <c r="R92" s="6"/>
      <c r="S92" s="6" t="s">
        <v>48</v>
      </c>
      <c r="T92" s="5"/>
      <c r="U92" s="5"/>
      <c r="V92" s="6" t="s">
        <v>55</v>
      </c>
      <c r="W92" s="7" t="s">
        <v>53</v>
      </c>
      <c r="X92" s="5"/>
      <c r="Y92" s="5"/>
      <c r="Z92" s="6" t="s">
        <v>57</v>
      </c>
      <c r="AA92" s="56"/>
      <c r="AB92" s="5"/>
      <c r="AC92" s="5"/>
      <c r="AD92" s="5"/>
      <c r="AE92" s="5"/>
      <c r="AF92" s="5"/>
      <c r="AG92" s="5"/>
      <c r="AH92" s="5"/>
      <c r="AI92" s="5"/>
      <c r="AJ92" s="5"/>
      <c r="AK92" s="49"/>
      <c r="AL92" s="49"/>
      <c r="AM92" s="2"/>
      <c r="AN92" s="48" t="s">
        <v>366</v>
      </c>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6"/>
      <c r="BX92" s="46"/>
      <c r="BY92" s="46"/>
      <c r="BZ92" s="46"/>
      <c r="CA92" s="46"/>
    </row>
    <row r="93" spans="2:80" ht="9" customHeight="1">
      <c r="B93" s="52"/>
      <c r="C93" s="6" t="s">
        <v>44</v>
      </c>
      <c r="D93" s="7" t="s">
        <v>54</v>
      </c>
      <c r="E93" s="6" t="s">
        <v>49</v>
      </c>
      <c r="F93" s="5"/>
      <c r="G93" s="6" t="s">
        <v>56</v>
      </c>
      <c r="H93" s="7" t="s">
        <v>54</v>
      </c>
      <c r="I93" s="7"/>
      <c r="J93" s="6"/>
      <c r="K93" s="6" t="s">
        <v>58</v>
      </c>
      <c r="L93" s="5"/>
      <c r="M93" s="6"/>
      <c r="N93" s="7"/>
      <c r="O93" s="6" t="s">
        <v>46</v>
      </c>
      <c r="P93" s="7" t="s">
        <v>54</v>
      </c>
      <c r="Q93" s="6"/>
      <c r="R93" s="6"/>
      <c r="S93" s="6" t="s">
        <v>49</v>
      </c>
      <c r="T93" s="5"/>
      <c r="U93" s="5"/>
      <c r="V93" s="6" t="s">
        <v>56</v>
      </c>
      <c r="W93" s="7" t="s">
        <v>54</v>
      </c>
      <c r="X93" s="5"/>
      <c r="Y93" s="5"/>
      <c r="Z93" s="6" t="s">
        <v>58</v>
      </c>
      <c r="AA93" s="56"/>
      <c r="AB93" s="5"/>
      <c r="AC93" s="5"/>
      <c r="AD93" s="5"/>
      <c r="AE93" s="5"/>
      <c r="AF93" s="5"/>
      <c r="AG93" s="5"/>
      <c r="AH93" s="5"/>
      <c r="AI93" s="5"/>
      <c r="AJ93" s="5"/>
      <c r="AK93" s="49"/>
      <c r="AL93" s="49"/>
      <c r="AM93" s="2"/>
      <c r="AN93" s="48" t="s">
        <v>367</v>
      </c>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6"/>
      <c r="BX93" s="46"/>
      <c r="BY93" s="46"/>
      <c r="BZ93" s="46"/>
      <c r="CA93" s="46"/>
    </row>
    <row r="94" spans="2:80" ht="9" customHeight="1">
      <c r="B94" s="52"/>
      <c r="C94" s="6" t="s">
        <v>45</v>
      </c>
      <c r="D94" s="7" t="s">
        <v>54</v>
      </c>
      <c r="E94" s="6" t="s">
        <v>50</v>
      </c>
      <c r="F94" s="5"/>
      <c r="G94" s="6" t="s">
        <v>89</v>
      </c>
      <c r="H94" s="7" t="s">
        <v>54</v>
      </c>
      <c r="I94" s="7"/>
      <c r="J94" s="6"/>
      <c r="K94" s="6" t="s">
        <v>59</v>
      </c>
      <c r="L94" s="5"/>
      <c r="M94" s="6"/>
      <c r="N94" s="7"/>
      <c r="O94" s="6" t="s">
        <v>61</v>
      </c>
      <c r="P94" s="7" t="s">
        <v>54</v>
      </c>
      <c r="Q94" s="6"/>
      <c r="R94" s="6"/>
      <c r="S94" s="6" t="s">
        <v>50</v>
      </c>
      <c r="T94" s="5"/>
      <c r="U94" s="5"/>
      <c r="V94" s="6" t="s">
        <v>89</v>
      </c>
      <c r="W94" s="7" t="s">
        <v>54</v>
      </c>
      <c r="X94" s="5"/>
      <c r="Y94" s="5"/>
      <c r="Z94" s="6" t="s">
        <v>59</v>
      </c>
      <c r="AA94" s="56"/>
      <c r="AB94" s="5"/>
      <c r="AC94" s="5"/>
      <c r="AD94" s="5"/>
      <c r="AE94" s="5"/>
      <c r="AF94" s="5"/>
      <c r="AG94" s="5"/>
      <c r="AH94" s="5"/>
      <c r="AI94" s="5"/>
      <c r="AJ94" s="5"/>
      <c r="AK94" s="49"/>
      <c r="AL94" s="49"/>
      <c r="AM94" s="2"/>
      <c r="AN94" s="48" t="s">
        <v>368</v>
      </c>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6"/>
      <c r="BX94" s="46"/>
      <c r="BY94" s="46"/>
      <c r="BZ94" s="46"/>
      <c r="CA94" s="46"/>
    </row>
    <row r="95" spans="2:80" ht="9" customHeight="1">
      <c r="B95" s="52"/>
      <c r="C95" s="6" t="s">
        <v>46</v>
      </c>
      <c r="D95" s="7" t="s">
        <v>54</v>
      </c>
      <c r="E95" s="6" t="s">
        <v>51</v>
      </c>
      <c r="F95" s="5"/>
      <c r="G95" s="6" t="s">
        <v>88</v>
      </c>
      <c r="H95" s="7" t="s">
        <v>54</v>
      </c>
      <c r="I95" s="7"/>
      <c r="J95" s="6"/>
      <c r="K95" s="6" t="s">
        <v>60</v>
      </c>
      <c r="L95" s="5"/>
      <c r="M95" s="6"/>
      <c r="N95" s="7"/>
      <c r="O95" s="6" t="s">
        <v>62</v>
      </c>
      <c r="P95" s="7" t="s">
        <v>54</v>
      </c>
      <c r="Q95" s="6"/>
      <c r="R95" s="6"/>
      <c r="S95" s="6" t="s">
        <v>51</v>
      </c>
      <c r="T95" s="5"/>
      <c r="U95" s="5"/>
      <c r="V95" s="6" t="s">
        <v>88</v>
      </c>
      <c r="W95" s="7" t="s">
        <v>54</v>
      </c>
      <c r="X95" s="5"/>
      <c r="Y95" s="5"/>
      <c r="Z95" s="6" t="s">
        <v>60</v>
      </c>
      <c r="AA95" s="56"/>
      <c r="AB95" s="5"/>
      <c r="AC95" s="5"/>
      <c r="AD95" s="5"/>
      <c r="AE95" s="5"/>
      <c r="AF95" s="5"/>
      <c r="AG95" s="5"/>
      <c r="AH95" s="5"/>
      <c r="AI95" s="5"/>
      <c r="AJ95" s="5"/>
      <c r="AK95" s="49"/>
      <c r="AL95" s="49"/>
      <c r="AM95" s="2"/>
      <c r="AN95" s="48" t="s">
        <v>369</v>
      </c>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6"/>
      <c r="BX95" s="46"/>
      <c r="BY95" s="46"/>
      <c r="BZ95" s="46"/>
      <c r="CA95" s="46"/>
    </row>
    <row r="96" spans="2:80" ht="9" customHeight="1">
      <c r="B96" s="54"/>
      <c r="C96" s="8" t="s">
        <v>47</v>
      </c>
      <c r="D96" s="9" t="s">
        <v>54</v>
      </c>
      <c r="E96" s="8" t="s">
        <v>52</v>
      </c>
      <c r="F96" s="10"/>
      <c r="G96" s="8"/>
      <c r="H96" s="8"/>
      <c r="I96" s="9"/>
      <c r="J96" s="8"/>
      <c r="K96" s="8"/>
      <c r="L96" s="10"/>
      <c r="M96" s="8"/>
      <c r="N96" s="9"/>
      <c r="O96" s="8" t="s">
        <v>47</v>
      </c>
      <c r="P96" s="9" t="s">
        <v>54</v>
      </c>
      <c r="Q96" s="8"/>
      <c r="R96" s="8"/>
      <c r="S96" s="8" t="s">
        <v>52</v>
      </c>
      <c r="T96" s="8"/>
      <c r="U96" s="9"/>
      <c r="V96" s="8"/>
      <c r="W96" s="10"/>
      <c r="X96" s="10"/>
      <c r="Y96" s="10"/>
      <c r="Z96" s="10"/>
      <c r="AA96" s="57"/>
      <c r="AB96" s="5"/>
      <c r="AC96" s="5"/>
      <c r="AD96" s="5"/>
      <c r="AE96" s="5"/>
      <c r="AF96" s="5"/>
      <c r="AG96" s="5"/>
      <c r="AH96" s="5"/>
      <c r="AI96" s="5"/>
      <c r="AJ96" s="5"/>
      <c r="AK96" s="49"/>
      <c r="AL96" s="49"/>
      <c r="AM96" s="2"/>
      <c r="AN96" s="48" t="s">
        <v>370</v>
      </c>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6"/>
      <c r="BX96" s="46"/>
      <c r="BY96" s="46"/>
      <c r="BZ96" s="46"/>
      <c r="CA96" s="46"/>
    </row>
    <row r="97" spans="2:82" ht="9" customHeight="1">
      <c r="B97" s="5" t="s">
        <v>371</v>
      </c>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49"/>
      <c r="AL97" s="49"/>
      <c r="AM97" s="2"/>
      <c r="BN97" s="48"/>
      <c r="BO97" s="48"/>
      <c r="BP97" s="48"/>
      <c r="BQ97" s="48"/>
      <c r="BR97" s="48"/>
      <c r="BS97" s="48"/>
      <c r="BT97" s="48"/>
      <c r="BU97" s="48"/>
      <c r="BV97" s="48"/>
      <c r="BW97" s="46"/>
      <c r="BX97" s="46"/>
      <c r="BY97" s="46"/>
      <c r="BZ97" s="46"/>
      <c r="CA97" s="46"/>
    </row>
    <row r="98" spans="2:82" ht="9" customHeight="1">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49"/>
      <c r="AL98" s="49"/>
      <c r="AM98" s="2"/>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6"/>
      <c r="BX98" s="46"/>
      <c r="BY98" s="46"/>
      <c r="BZ98" s="46"/>
      <c r="CA98" s="46"/>
    </row>
    <row r="99" spans="2:82" ht="9" customHeight="1">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49"/>
      <c r="AL99" s="49"/>
      <c r="AM99" s="2"/>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6"/>
      <c r="BX99" s="46"/>
      <c r="BY99" s="46"/>
      <c r="BZ99" s="46"/>
      <c r="CA99" s="46"/>
    </row>
    <row r="100" spans="2:82" ht="9" customHeight="1">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49"/>
      <c r="AL100" s="49"/>
      <c r="AM100" s="2"/>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6"/>
      <c r="BX100" s="46"/>
      <c r="BY100" s="46"/>
      <c r="BZ100" s="46"/>
      <c r="CA100" s="46"/>
    </row>
    <row r="101" spans="2:82" s="67" customFormat="1" ht="15" customHeight="1">
      <c r="B101" s="65" t="s">
        <v>0</v>
      </c>
      <c r="C101" s="65"/>
      <c r="D101" s="65"/>
      <c r="E101" s="65"/>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5" t="s">
        <v>31</v>
      </c>
      <c r="AQ101" s="66"/>
      <c r="AR101" s="66"/>
      <c r="AS101" s="66"/>
      <c r="AT101" s="66"/>
      <c r="AU101" s="66"/>
      <c r="AV101" s="66"/>
      <c r="AW101" s="66"/>
      <c r="AX101" s="66"/>
      <c r="AY101" s="66"/>
      <c r="AZ101" s="66"/>
      <c r="BA101" s="66"/>
      <c r="BB101" s="66"/>
      <c r="BC101" s="66"/>
      <c r="BD101" s="66"/>
      <c r="BE101" s="66"/>
      <c r="BF101" s="66"/>
      <c r="BG101" s="66"/>
      <c r="BH101" s="66"/>
      <c r="BI101" s="66"/>
      <c r="BJ101" s="66"/>
      <c r="BK101" s="66"/>
      <c r="BL101" s="66"/>
      <c r="BM101" s="66"/>
      <c r="BN101" s="66"/>
      <c r="BO101" s="66"/>
      <c r="BP101" s="66"/>
      <c r="BQ101" s="66"/>
      <c r="BR101" s="66"/>
      <c r="BS101" s="66"/>
      <c r="BT101" s="66"/>
      <c r="BU101" s="66"/>
      <c r="BV101" s="66"/>
      <c r="BW101" s="66"/>
      <c r="BX101" s="66"/>
      <c r="BY101" s="66"/>
      <c r="BZ101" s="66"/>
      <c r="CA101" s="66"/>
      <c r="CB101" s="66"/>
      <c r="CC101" s="66"/>
      <c r="CD101" s="66"/>
    </row>
    <row r="102" spans="2:82" ht="13.5" customHeight="1">
      <c r="B102" s="23" t="s">
        <v>372</v>
      </c>
      <c r="C102" s="143" t="s">
        <v>165</v>
      </c>
      <c r="D102" s="143"/>
      <c r="E102" s="143"/>
      <c r="F102" s="143"/>
      <c r="G102" s="298" t="s">
        <v>315</v>
      </c>
      <c r="H102" s="298"/>
      <c r="I102" s="298"/>
      <c r="J102" s="298"/>
      <c r="K102" s="298"/>
      <c r="L102" s="298"/>
      <c r="M102" s="298"/>
      <c r="N102" s="298"/>
      <c r="O102" s="298"/>
      <c r="P102" s="298"/>
      <c r="Q102" s="298"/>
      <c r="R102" s="298"/>
      <c r="S102" s="298"/>
      <c r="T102" s="298"/>
      <c r="U102" s="298"/>
      <c r="V102" s="298"/>
      <c r="W102" s="298"/>
      <c r="X102" s="298"/>
      <c r="Y102" s="298"/>
      <c r="Z102" s="298"/>
      <c r="AA102" s="298"/>
      <c r="AB102" s="298"/>
      <c r="AC102" s="298"/>
      <c r="AD102" s="298"/>
      <c r="AE102" s="298"/>
      <c r="AF102" s="298"/>
      <c r="AG102" s="298"/>
      <c r="AH102" s="298"/>
      <c r="AI102" s="298"/>
      <c r="AJ102" s="75"/>
      <c r="AK102" s="75"/>
      <c r="AL102" s="2"/>
      <c r="AM102" s="48" t="s">
        <v>30</v>
      </c>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18"/>
      <c r="BZ102" s="18"/>
      <c r="CA102" s="18"/>
    </row>
    <row r="103" spans="2:82" ht="13.5" customHeight="1">
      <c r="B103" s="23" t="s">
        <v>373</v>
      </c>
      <c r="C103" s="143" t="s">
        <v>166</v>
      </c>
      <c r="D103" s="143"/>
      <c r="E103" s="143"/>
      <c r="F103" s="143"/>
      <c r="G103" s="299" t="s">
        <v>316</v>
      </c>
      <c r="H103" s="299"/>
      <c r="I103" s="299"/>
      <c r="J103" s="299"/>
      <c r="K103" s="299"/>
      <c r="L103" s="299"/>
      <c r="M103" s="299"/>
      <c r="N103" s="299"/>
      <c r="O103" s="299"/>
      <c r="P103" s="299"/>
      <c r="Q103" s="299"/>
      <c r="R103" s="299"/>
      <c r="S103" s="299"/>
      <c r="T103" s="299"/>
      <c r="U103" s="299"/>
      <c r="V103" s="299"/>
      <c r="W103" s="299"/>
      <c r="X103" s="299"/>
      <c r="Y103" s="299"/>
      <c r="Z103" s="299"/>
      <c r="AA103" s="299"/>
      <c r="AB103" s="299"/>
      <c r="AC103" s="299"/>
      <c r="AD103" s="299"/>
      <c r="AE103" s="299"/>
      <c r="AF103" s="299"/>
      <c r="AG103" s="299"/>
      <c r="AH103" s="299"/>
      <c r="AI103" s="299"/>
      <c r="AJ103" s="75"/>
      <c r="AK103" s="75"/>
      <c r="AL103" s="2"/>
      <c r="AM103" s="147" t="s">
        <v>21</v>
      </c>
      <c r="AN103" s="148"/>
      <c r="AO103" s="148"/>
      <c r="AP103" s="148"/>
      <c r="AQ103" s="148"/>
      <c r="AR103" s="149"/>
      <c r="AS103" s="140" t="s">
        <v>26</v>
      </c>
      <c r="AT103" s="141"/>
      <c r="AU103" s="141"/>
      <c r="AV103" s="141"/>
      <c r="AW103" s="141"/>
      <c r="AX103" s="142"/>
      <c r="AY103" s="140" t="s">
        <v>35</v>
      </c>
      <c r="AZ103" s="141"/>
      <c r="BA103" s="141"/>
      <c r="BB103" s="141"/>
      <c r="BC103" s="141"/>
      <c r="BD103" s="142"/>
      <c r="BE103" s="140" t="s">
        <v>9</v>
      </c>
      <c r="BF103" s="141"/>
      <c r="BG103" s="141"/>
      <c r="BH103" s="141"/>
      <c r="BI103" s="141"/>
      <c r="BJ103" s="142"/>
      <c r="BK103" s="147" t="s">
        <v>10</v>
      </c>
      <c r="BL103" s="148"/>
      <c r="BM103" s="148"/>
      <c r="BN103" s="148"/>
      <c r="BO103" s="148"/>
      <c r="BP103" s="148"/>
      <c r="BQ103" s="148"/>
      <c r="BR103" s="148"/>
      <c r="BS103" s="148"/>
      <c r="BT103" s="148"/>
      <c r="BU103" s="148"/>
      <c r="BV103" s="148"/>
      <c r="BW103" s="148"/>
      <c r="BX103" s="149"/>
      <c r="BY103" s="64"/>
      <c r="BZ103" s="61"/>
      <c r="CA103" s="61"/>
    </row>
    <row r="104" spans="2:82" ht="13.5" customHeight="1">
      <c r="B104" s="23" t="s">
        <v>374</v>
      </c>
      <c r="C104" s="143" t="s">
        <v>167</v>
      </c>
      <c r="D104" s="143"/>
      <c r="E104" s="143"/>
      <c r="F104" s="143"/>
      <c r="G104" s="295">
        <v>44775</v>
      </c>
      <c r="H104" s="295"/>
      <c r="I104" s="295"/>
      <c r="J104" s="295"/>
      <c r="K104" s="295"/>
      <c r="L104" s="295"/>
      <c r="M104" s="154" t="s">
        <v>375</v>
      </c>
      <c r="N104" s="154"/>
      <c r="O104" s="296">
        <v>44834</v>
      </c>
      <c r="P104" s="296"/>
      <c r="Q104" s="296"/>
      <c r="R104" s="296"/>
      <c r="S104" s="296"/>
      <c r="T104" s="297"/>
      <c r="U104" s="297"/>
      <c r="V104" s="297"/>
      <c r="W104" s="38"/>
      <c r="X104" s="38"/>
      <c r="Y104" s="88"/>
      <c r="Z104" s="88"/>
      <c r="AA104" s="88"/>
      <c r="AB104" s="88"/>
      <c r="AC104" s="88"/>
      <c r="AD104" s="88"/>
      <c r="AE104" s="88"/>
      <c r="AF104" s="88"/>
      <c r="AG104" s="88"/>
      <c r="AH104" s="88"/>
      <c r="AI104" s="88"/>
      <c r="AJ104" s="75"/>
      <c r="AK104" s="75"/>
      <c r="AL104" s="2"/>
      <c r="AM104" s="144" t="s">
        <v>22</v>
      </c>
      <c r="AN104" s="145"/>
      <c r="AO104" s="145"/>
      <c r="AP104" s="145"/>
      <c r="AQ104" s="145"/>
      <c r="AR104" s="146"/>
      <c r="AS104" s="140"/>
      <c r="AT104" s="141"/>
      <c r="AU104" s="141"/>
      <c r="AV104" s="141"/>
      <c r="AW104" s="141"/>
      <c r="AX104" s="142"/>
      <c r="AY104" s="140"/>
      <c r="AZ104" s="141"/>
      <c r="BA104" s="141"/>
      <c r="BB104" s="141"/>
      <c r="BC104" s="141"/>
      <c r="BD104" s="142"/>
      <c r="BE104" s="140"/>
      <c r="BF104" s="141"/>
      <c r="BG104" s="141"/>
      <c r="BH104" s="141"/>
      <c r="BI104" s="141"/>
      <c r="BJ104" s="142"/>
      <c r="BK104" s="144"/>
      <c r="BL104" s="145"/>
      <c r="BM104" s="145"/>
      <c r="BN104" s="145"/>
      <c r="BO104" s="145"/>
      <c r="BP104" s="145"/>
      <c r="BQ104" s="145"/>
      <c r="BR104" s="145"/>
      <c r="BS104" s="145"/>
      <c r="BT104" s="145"/>
      <c r="BU104" s="145"/>
      <c r="BV104" s="145"/>
      <c r="BW104" s="145"/>
      <c r="BX104" s="146"/>
      <c r="BY104" s="64"/>
      <c r="BZ104" s="61"/>
      <c r="CA104" s="61"/>
    </row>
    <row r="105" spans="2:82">
      <c r="B105" s="23" t="s">
        <v>376</v>
      </c>
      <c r="C105" s="18" t="s">
        <v>114</v>
      </c>
      <c r="D105" s="23"/>
      <c r="E105" s="23"/>
      <c r="F105" s="2"/>
      <c r="G105" s="18"/>
      <c r="H105" s="18"/>
      <c r="I105" s="18"/>
      <c r="J105" s="18"/>
      <c r="K105" s="18"/>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18"/>
      <c r="AK105" s="18"/>
      <c r="AL105" s="2"/>
      <c r="AM105" s="140"/>
      <c r="AN105" s="141"/>
      <c r="AO105" s="141"/>
      <c r="AP105" s="141"/>
      <c r="AQ105" s="141"/>
      <c r="AR105" s="142"/>
      <c r="AS105" s="140" t="s">
        <v>34</v>
      </c>
      <c r="AT105" s="141"/>
      <c r="AU105" s="141"/>
      <c r="AV105" s="141"/>
      <c r="AW105" s="141"/>
      <c r="AX105" s="142"/>
      <c r="AY105" s="140" t="s">
        <v>36</v>
      </c>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2"/>
      <c r="BY105" s="63"/>
      <c r="BZ105" s="1"/>
      <c r="CA105" s="1"/>
    </row>
    <row r="106" spans="2:82">
      <c r="B106" s="23"/>
      <c r="C106" s="18" t="s">
        <v>102</v>
      </c>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2"/>
      <c r="AC106" s="2"/>
      <c r="AD106" s="2"/>
      <c r="AE106" s="2"/>
      <c r="AF106" s="2"/>
      <c r="AG106" s="2"/>
      <c r="AH106" s="2"/>
      <c r="AI106" s="2"/>
      <c r="AJ106" s="2"/>
      <c r="AK106" s="2"/>
      <c r="AL106" s="41"/>
      <c r="AM106" s="140" t="s">
        <v>32</v>
      </c>
      <c r="AN106" s="141"/>
      <c r="AO106" s="141"/>
      <c r="AP106" s="141"/>
      <c r="AQ106" s="141"/>
      <c r="AR106" s="142"/>
      <c r="AS106" s="147" t="s">
        <v>193</v>
      </c>
      <c r="AT106" s="148"/>
      <c r="AU106" s="148"/>
      <c r="AV106" s="149"/>
      <c r="AW106" s="140" t="s">
        <v>195</v>
      </c>
      <c r="AX106" s="141"/>
      <c r="AY106" s="141"/>
      <c r="AZ106" s="142"/>
      <c r="BA106" s="140" t="s">
        <v>196</v>
      </c>
      <c r="BB106" s="141"/>
      <c r="BC106" s="141"/>
      <c r="BD106" s="142"/>
      <c r="BE106" s="147" t="s">
        <v>197</v>
      </c>
      <c r="BF106" s="148"/>
      <c r="BG106" s="148"/>
      <c r="BH106" s="149"/>
      <c r="BI106" s="147"/>
      <c r="BJ106" s="148"/>
      <c r="BK106" s="148"/>
      <c r="BL106" s="148"/>
      <c r="BM106" s="149"/>
      <c r="BN106" s="147"/>
      <c r="BO106" s="148"/>
      <c r="BP106" s="148"/>
      <c r="BQ106" s="148"/>
      <c r="BR106" s="148"/>
      <c r="BS106" s="149"/>
      <c r="BT106" s="148"/>
      <c r="BU106" s="148"/>
      <c r="BV106" s="148"/>
      <c r="BW106" s="148"/>
      <c r="BX106" s="149"/>
      <c r="BY106" s="62"/>
      <c r="BZ106" s="26"/>
      <c r="CA106" s="26"/>
    </row>
    <row r="107" spans="2:82" ht="13.5" customHeight="1">
      <c r="B107" s="23"/>
      <c r="C107" s="153" t="s">
        <v>169</v>
      </c>
      <c r="D107" s="154"/>
      <c r="E107" s="155"/>
      <c r="F107" s="156"/>
      <c r="G107" s="157"/>
      <c r="H107" s="157"/>
      <c r="I107" s="157"/>
      <c r="J107" s="157"/>
      <c r="K107" s="157"/>
      <c r="L107" s="157"/>
      <c r="M107" s="158"/>
      <c r="N107" s="153" t="s">
        <v>170</v>
      </c>
      <c r="O107" s="154"/>
      <c r="P107" s="154"/>
      <c r="Q107" s="154"/>
      <c r="R107" s="155"/>
      <c r="S107" s="154"/>
      <c r="T107" s="154"/>
      <c r="U107" s="154"/>
      <c r="V107" s="154"/>
      <c r="W107" s="154"/>
      <c r="X107" s="154"/>
      <c r="Y107" s="154"/>
      <c r="Z107" s="154"/>
      <c r="AA107" s="154"/>
      <c r="AB107" s="154"/>
      <c r="AC107" s="154"/>
      <c r="AD107" s="154"/>
      <c r="AE107" s="154"/>
      <c r="AF107" s="154"/>
      <c r="AG107" s="154"/>
      <c r="AH107" s="154"/>
      <c r="AI107" s="155"/>
      <c r="AJ107" s="75"/>
      <c r="AK107" s="75"/>
      <c r="AL107" s="41"/>
      <c r="AM107" s="140"/>
      <c r="AN107" s="141"/>
      <c r="AO107" s="141"/>
      <c r="AP107" s="141"/>
      <c r="AQ107" s="141"/>
      <c r="AR107" s="142"/>
      <c r="AS107" s="144"/>
      <c r="AT107" s="145"/>
      <c r="AU107" s="145"/>
      <c r="AV107" s="146"/>
      <c r="AW107" s="140"/>
      <c r="AX107" s="141"/>
      <c r="AY107" s="141"/>
      <c r="AZ107" s="142"/>
      <c r="BA107" s="140"/>
      <c r="BB107" s="141"/>
      <c r="BC107" s="141"/>
      <c r="BD107" s="142"/>
      <c r="BE107" s="144"/>
      <c r="BF107" s="145"/>
      <c r="BG107" s="145"/>
      <c r="BH107" s="146"/>
      <c r="BI107" s="144"/>
      <c r="BJ107" s="145"/>
      <c r="BK107" s="145"/>
      <c r="BL107" s="145"/>
      <c r="BM107" s="146"/>
      <c r="BN107" s="144"/>
      <c r="BO107" s="145"/>
      <c r="BP107" s="145"/>
      <c r="BQ107" s="145"/>
      <c r="BR107" s="145"/>
      <c r="BS107" s="146"/>
      <c r="BT107" s="145"/>
      <c r="BU107" s="145"/>
      <c r="BV107" s="145"/>
      <c r="BW107" s="145"/>
      <c r="BX107" s="146"/>
      <c r="BY107" s="62"/>
      <c r="BZ107" s="26"/>
      <c r="CA107" s="26"/>
    </row>
    <row r="108" spans="2:82" ht="13.5" customHeight="1">
      <c r="B108" s="23"/>
      <c r="C108" s="176" t="s">
        <v>171</v>
      </c>
      <c r="D108" s="177"/>
      <c r="E108" s="178"/>
      <c r="F108" s="32" t="s">
        <v>80</v>
      </c>
      <c r="G108" s="30"/>
      <c r="H108" s="30" t="s">
        <v>107</v>
      </c>
      <c r="I108" s="27"/>
      <c r="J108" s="27"/>
      <c r="K108" s="27"/>
      <c r="L108" s="27"/>
      <c r="M108" s="27"/>
      <c r="N108" s="27"/>
      <c r="O108" s="27"/>
      <c r="P108" s="27"/>
      <c r="Q108" s="27"/>
      <c r="R108" s="27"/>
      <c r="S108" s="27"/>
      <c r="T108" s="27"/>
      <c r="U108" s="27"/>
      <c r="V108" s="27"/>
      <c r="W108" s="27"/>
      <c r="X108" s="27"/>
      <c r="Y108" s="27"/>
      <c r="Z108" s="28"/>
      <c r="AA108" s="27"/>
      <c r="AB108" s="15"/>
      <c r="AC108" s="15"/>
      <c r="AD108" s="15"/>
      <c r="AE108" s="15"/>
      <c r="AF108" s="15"/>
      <c r="AG108" s="15"/>
      <c r="AH108" s="15"/>
      <c r="AI108" s="33"/>
      <c r="AJ108" s="2"/>
      <c r="AK108" s="2"/>
      <c r="AL108" s="2"/>
      <c r="AM108" s="140" t="s">
        <v>33</v>
      </c>
      <c r="AN108" s="141"/>
      <c r="AO108" s="141"/>
      <c r="AP108" s="141"/>
      <c r="AQ108" s="141"/>
      <c r="AR108" s="142"/>
      <c r="AS108" s="300" t="s">
        <v>194</v>
      </c>
      <c r="AT108" s="301"/>
      <c r="AU108" s="301"/>
      <c r="AV108" s="302"/>
      <c r="AW108" s="300" t="s">
        <v>198</v>
      </c>
      <c r="AX108" s="301"/>
      <c r="AY108" s="301"/>
      <c r="AZ108" s="302"/>
      <c r="BA108" s="300" t="s">
        <v>199</v>
      </c>
      <c r="BB108" s="301"/>
      <c r="BC108" s="301"/>
      <c r="BD108" s="302"/>
      <c r="BE108" s="227" t="s">
        <v>200</v>
      </c>
      <c r="BF108" s="228"/>
      <c r="BG108" s="228"/>
      <c r="BH108" s="229"/>
      <c r="BI108" s="147"/>
      <c r="BJ108" s="148"/>
      <c r="BK108" s="148"/>
      <c r="BL108" s="148"/>
      <c r="BM108" s="149"/>
      <c r="BN108" s="147"/>
      <c r="BO108" s="148"/>
      <c r="BP108" s="148"/>
      <c r="BQ108" s="148"/>
      <c r="BR108" s="148"/>
      <c r="BS108" s="149"/>
      <c r="BT108" s="148"/>
      <c r="BU108" s="148"/>
      <c r="BV108" s="148"/>
      <c r="BW108" s="148"/>
      <c r="BX108" s="149"/>
      <c r="BY108" s="62"/>
      <c r="BZ108" s="26"/>
      <c r="CA108" s="26"/>
    </row>
    <row r="109" spans="2:82">
      <c r="B109" s="23"/>
      <c r="C109" s="179"/>
      <c r="D109" s="103"/>
      <c r="E109" s="180"/>
      <c r="F109" s="34"/>
      <c r="G109" s="24"/>
      <c r="H109" s="31" t="s">
        <v>108</v>
      </c>
      <c r="I109" s="24"/>
      <c r="J109" s="24"/>
      <c r="K109" s="24"/>
      <c r="L109" s="24"/>
      <c r="M109" s="24"/>
      <c r="N109" s="24"/>
      <c r="O109" s="24"/>
      <c r="P109" s="24"/>
      <c r="Q109" s="24"/>
      <c r="R109" s="24"/>
      <c r="S109" s="24"/>
      <c r="T109" s="24"/>
      <c r="U109" s="24"/>
      <c r="V109" s="24"/>
      <c r="W109" s="24"/>
      <c r="X109" s="24"/>
      <c r="Y109" s="24"/>
      <c r="Z109" s="29"/>
      <c r="AA109" s="24"/>
      <c r="AB109" s="3"/>
      <c r="AC109" s="3"/>
      <c r="AD109" s="3"/>
      <c r="AE109" s="3"/>
      <c r="AF109" s="3"/>
      <c r="AG109" s="3"/>
      <c r="AH109" s="3"/>
      <c r="AI109" s="35"/>
      <c r="AJ109" s="2"/>
      <c r="AK109" s="2"/>
      <c r="AL109" s="2"/>
      <c r="AM109" s="140"/>
      <c r="AN109" s="141"/>
      <c r="AO109" s="141"/>
      <c r="AP109" s="141"/>
      <c r="AQ109" s="141"/>
      <c r="AR109" s="142"/>
      <c r="AS109" s="300"/>
      <c r="AT109" s="301"/>
      <c r="AU109" s="301"/>
      <c r="AV109" s="302"/>
      <c r="AW109" s="300"/>
      <c r="AX109" s="301"/>
      <c r="AY109" s="301"/>
      <c r="AZ109" s="302"/>
      <c r="BA109" s="300"/>
      <c r="BB109" s="301"/>
      <c r="BC109" s="301"/>
      <c r="BD109" s="302"/>
      <c r="BE109" s="303"/>
      <c r="BF109" s="304"/>
      <c r="BG109" s="304"/>
      <c r="BH109" s="305"/>
      <c r="BI109" s="144"/>
      <c r="BJ109" s="145"/>
      <c r="BK109" s="145"/>
      <c r="BL109" s="145"/>
      <c r="BM109" s="146"/>
      <c r="BN109" s="144"/>
      <c r="BO109" s="145"/>
      <c r="BP109" s="145"/>
      <c r="BQ109" s="145"/>
      <c r="BR109" s="145"/>
      <c r="BS109" s="146"/>
      <c r="BT109" s="145"/>
      <c r="BU109" s="145"/>
      <c r="BV109" s="145"/>
      <c r="BW109" s="145"/>
      <c r="BX109" s="146"/>
      <c r="BY109" s="62"/>
      <c r="BZ109" s="26"/>
      <c r="CA109" s="26"/>
    </row>
    <row r="110" spans="2:82" ht="14.25" customHeight="1">
      <c r="B110" s="23"/>
      <c r="C110" s="164" t="s">
        <v>172</v>
      </c>
      <c r="D110" s="165"/>
      <c r="E110" s="166"/>
      <c r="F110" s="87"/>
      <c r="G110" s="88"/>
      <c r="H110" s="88"/>
      <c r="I110" s="88"/>
      <c r="J110" s="88"/>
      <c r="K110" s="88"/>
      <c r="L110" s="88"/>
      <c r="M110" s="88"/>
      <c r="N110" s="88"/>
      <c r="O110" s="88"/>
      <c r="P110" s="88"/>
      <c r="Q110" s="88"/>
      <c r="R110" s="88"/>
      <c r="S110" s="88"/>
      <c r="T110" s="88"/>
      <c r="U110" s="88"/>
      <c r="V110" s="25" t="s">
        <v>109</v>
      </c>
      <c r="W110" s="25"/>
      <c r="X110" s="25"/>
      <c r="Y110" s="25"/>
      <c r="Z110" s="36"/>
      <c r="AA110" s="25"/>
      <c r="AB110" s="82"/>
      <c r="AC110" s="82"/>
      <c r="AD110" s="82"/>
      <c r="AE110" s="82"/>
      <c r="AF110" s="82"/>
      <c r="AG110" s="82"/>
      <c r="AH110" s="82"/>
      <c r="AI110" s="37"/>
      <c r="AJ110" s="2"/>
      <c r="AK110" s="2"/>
      <c r="AL110" s="2"/>
      <c r="AM110" s="140" t="s">
        <v>32</v>
      </c>
      <c r="AN110" s="141"/>
      <c r="AO110" s="141"/>
      <c r="AP110" s="141"/>
      <c r="AQ110" s="141"/>
      <c r="AR110" s="142"/>
      <c r="AS110" s="167"/>
      <c r="AT110" s="168"/>
      <c r="AU110" s="168"/>
      <c r="AV110" s="169"/>
      <c r="AW110" s="167"/>
      <c r="AX110" s="168"/>
      <c r="AY110" s="168"/>
      <c r="AZ110" s="169"/>
      <c r="BA110" s="167"/>
      <c r="BB110" s="168"/>
      <c r="BC110" s="168"/>
      <c r="BD110" s="169"/>
      <c r="BE110" s="167"/>
      <c r="BF110" s="168"/>
      <c r="BG110" s="168"/>
      <c r="BH110" s="169"/>
      <c r="BI110" s="147"/>
      <c r="BJ110" s="148"/>
      <c r="BK110" s="148"/>
      <c r="BL110" s="148"/>
      <c r="BM110" s="149"/>
      <c r="BN110" s="147"/>
      <c r="BO110" s="148"/>
      <c r="BP110" s="148"/>
      <c r="BQ110" s="148"/>
      <c r="BR110" s="148"/>
      <c r="BS110" s="149"/>
      <c r="BT110" s="148"/>
      <c r="BU110" s="148"/>
      <c r="BV110" s="148"/>
      <c r="BW110" s="148"/>
      <c r="BX110" s="149"/>
      <c r="BY110" s="62"/>
      <c r="BZ110" s="26"/>
      <c r="CA110" s="26"/>
    </row>
    <row r="111" spans="2:82">
      <c r="B111" s="23"/>
      <c r="C111" s="18" t="s">
        <v>394</v>
      </c>
      <c r="D111" s="18"/>
      <c r="E111" s="18"/>
      <c r="F111" s="18"/>
      <c r="G111" s="18"/>
      <c r="H111" s="18"/>
      <c r="I111" s="18"/>
      <c r="J111" s="18"/>
      <c r="K111" s="24"/>
      <c r="L111" s="24"/>
      <c r="M111" s="24"/>
      <c r="N111" s="24"/>
      <c r="O111" s="24"/>
      <c r="P111" s="24"/>
      <c r="Q111" s="24"/>
      <c r="R111" s="24"/>
      <c r="S111" s="24"/>
      <c r="T111" s="24"/>
      <c r="U111" s="24"/>
      <c r="V111" s="24"/>
      <c r="W111" s="24"/>
      <c r="X111" s="24"/>
      <c r="Y111" s="18"/>
      <c r="Z111" s="18"/>
      <c r="AA111" s="18"/>
      <c r="AB111" s="2"/>
      <c r="AC111" s="2"/>
      <c r="AD111" s="2"/>
      <c r="AE111" s="2"/>
      <c r="AF111" s="2"/>
      <c r="AG111" s="2"/>
      <c r="AH111" s="2"/>
      <c r="AI111" s="2"/>
      <c r="AJ111" s="2"/>
      <c r="AK111" s="2"/>
      <c r="AL111" s="2"/>
      <c r="AM111" s="140"/>
      <c r="AN111" s="141"/>
      <c r="AO111" s="141"/>
      <c r="AP111" s="141"/>
      <c r="AQ111" s="141"/>
      <c r="AR111" s="142"/>
      <c r="AS111" s="167"/>
      <c r="AT111" s="168"/>
      <c r="AU111" s="168"/>
      <c r="AV111" s="169"/>
      <c r="AW111" s="167"/>
      <c r="AX111" s="168"/>
      <c r="AY111" s="168"/>
      <c r="AZ111" s="169"/>
      <c r="BA111" s="167"/>
      <c r="BB111" s="168"/>
      <c r="BC111" s="168"/>
      <c r="BD111" s="169"/>
      <c r="BE111" s="167"/>
      <c r="BF111" s="168"/>
      <c r="BG111" s="168"/>
      <c r="BH111" s="169"/>
      <c r="BI111" s="144"/>
      <c r="BJ111" s="145"/>
      <c r="BK111" s="145"/>
      <c r="BL111" s="145"/>
      <c r="BM111" s="146"/>
      <c r="BN111" s="144"/>
      <c r="BO111" s="145"/>
      <c r="BP111" s="145"/>
      <c r="BQ111" s="145"/>
      <c r="BR111" s="145"/>
      <c r="BS111" s="146"/>
      <c r="BT111" s="145"/>
      <c r="BU111" s="145"/>
      <c r="BV111" s="145"/>
      <c r="BW111" s="145"/>
      <c r="BX111" s="146"/>
      <c r="BY111" s="62"/>
      <c r="BZ111" s="26"/>
      <c r="CA111" s="26"/>
    </row>
    <row r="112" spans="2:82">
      <c r="B112" s="23"/>
      <c r="C112" s="18" t="s">
        <v>105</v>
      </c>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M112" s="140" t="s">
        <v>33</v>
      </c>
      <c r="AN112" s="141"/>
      <c r="AO112" s="141"/>
      <c r="AP112" s="141"/>
      <c r="AQ112" s="141"/>
      <c r="AR112" s="142"/>
      <c r="AS112" s="167"/>
      <c r="AT112" s="168"/>
      <c r="AU112" s="168"/>
      <c r="AV112" s="169"/>
      <c r="AW112" s="167"/>
      <c r="AX112" s="168"/>
      <c r="AY112" s="168"/>
      <c r="AZ112" s="169"/>
      <c r="BA112" s="167"/>
      <c r="BB112" s="168"/>
      <c r="BC112" s="168"/>
      <c r="BD112" s="169"/>
      <c r="BE112" s="167"/>
      <c r="BF112" s="168"/>
      <c r="BG112" s="168"/>
      <c r="BH112" s="169"/>
      <c r="BI112" s="147"/>
      <c r="BJ112" s="148"/>
      <c r="BK112" s="148"/>
      <c r="BL112" s="148"/>
      <c r="BM112" s="149"/>
      <c r="BN112" s="147"/>
      <c r="BO112" s="148"/>
      <c r="BP112" s="148"/>
      <c r="BQ112" s="148"/>
      <c r="BR112" s="148"/>
      <c r="BS112" s="149"/>
      <c r="BT112" s="148"/>
      <c r="BU112" s="148"/>
      <c r="BV112" s="148"/>
      <c r="BW112" s="148"/>
      <c r="BX112" s="149"/>
      <c r="BY112" s="62"/>
      <c r="BZ112" s="26"/>
      <c r="CA112" s="26"/>
    </row>
    <row r="113" spans="2:86">
      <c r="B113" s="23"/>
      <c r="C113" s="18" t="s">
        <v>106</v>
      </c>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M113" s="140"/>
      <c r="AN113" s="141"/>
      <c r="AO113" s="141"/>
      <c r="AP113" s="141"/>
      <c r="AQ113" s="141"/>
      <c r="AR113" s="142"/>
      <c r="AS113" s="167"/>
      <c r="AT113" s="168"/>
      <c r="AU113" s="168"/>
      <c r="AV113" s="169"/>
      <c r="AW113" s="167"/>
      <c r="AX113" s="168"/>
      <c r="AY113" s="168"/>
      <c r="AZ113" s="169"/>
      <c r="BA113" s="167"/>
      <c r="BB113" s="168"/>
      <c r="BC113" s="168"/>
      <c r="BD113" s="169"/>
      <c r="BE113" s="167"/>
      <c r="BF113" s="168"/>
      <c r="BG113" s="168"/>
      <c r="BH113" s="169"/>
      <c r="BI113" s="144"/>
      <c r="BJ113" s="145"/>
      <c r="BK113" s="145"/>
      <c r="BL113" s="145"/>
      <c r="BM113" s="146"/>
      <c r="BN113" s="144"/>
      <c r="BO113" s="145"/>
      <c r="BP113" s="145"/>
      <c r="BQ113" s="145"/>
      <c r="BR113" s="145"/>
      <c r="BS113" s="146"/>
      <c r="BT113" s="145"/>
      <c r="BU113" s="145"/>
      <c r="BV113" s="145"/>
      <c r="BW113" s="145"/>
      <c r="BX113" s="146"/>
      <c r="BY113" s="62"/>
      <c r="BZ113" s="26"/>
      <c r="CA113" s="26"/>
    </row>
    <row r="114" spans="2:86">
      <c r="B114" s="61"/>
      <c r="C114" s="26" t="s">
        <v>103</v>
      </c>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M114" s="61"/>
      <c r="AN114" s="61"/>
      <c r="AO114" s="61"/>
      <c r="AP114" s="61"/>
      <c r="AQ114" s="61"/>
      <c r="AR114" s="61"/>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row>
    <row r="115" spans="2:86">
      <c r="B115" s="61"/>
      <c r="C115" s="26" t="s">
        <v>104</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M115" s="39" t="s">
        <v>27</v>
      </c>
      <c r="AN115" s="39"/>
      <c r="AO115" s="39"/>
      <c r="AP115" s="39"/>
      <c r="AQ115" s="58"/>
      <c r="AR115" s="58"/>
      <c r="AS115" s="58"/>
      <c r="AT115" s="58"/>
      <c r="AU115" s="58"/>
      <c r="AV115" s="58"/>
      <c r="AW115" s="58"/>
      <c r="AX115" s="58"/>
      <c r="AY115" s="58"/>
      <c r="AZ115" s="58"/>
      <c r="BA115" s="58"/>
      <c r="BB115" s="58"/>
      <c r="BC115" s="58"/>
      <c r="BD115" s="58"/>
      <c r="BE115" s="58"/>
      <c r="BF115" s="48"/>
      <c r="BG115" s="48"/>
      <c r="BH115" s="48"/>
      <c r="BI115" s="48"/>
      <c r="BJ115" s="48"/>
      <c r="BK115" s="48"/>
      <c r="BL115" s="48"/>
      <c r="BM115" s="48"/>
      <c r="BN115" s="48"/>
      <c r="BO115" s="48"/>
      <c r="BP115" s="48"/>
      <c r="BQ115" s="48"/>
      <c r="BR115" s="48"/>
      <c r="BS115" s="48"/>
      <c r="BT115" s="48"/>
      <c r="BU115" s="48"/>
      <c r="BV115" s="48"/>
      <c r="BW115" s="48"/>
      <c r="BX115" s="48"/>
      <c r="BY115" s="18"/>
      <c r="BZ115" s="18"/>
      <c r="CA115" s="18"/>
    </row>
    <row r="116" spans="2:86">
      <c r="B116" s="61"/>
      <c r="C116" s="18" t="s">
        <v>90</v>
      </c>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M116" s="147" t="s">
        <v>19</v>
      </c>
      <c r="AN116" s="148"/>
      <c r="AO116" s="148"/>
      <c r="AP116" s="149"/>
      <c r="AQ116" s="147" t="s">
        <v>21</v>
      </c>
      <c r="AR116" s="148"/>
      <c r="AS116" s="148"/>
      <c r="AT116" s="149"/>
      <c r="AU116" s="147" t="s">
        <v>37</v>
      </c>
      <c r="AV116" s="148"/>
      <c r="AW116" s="148"/>
      <c r="AX116" s="149"/>
      <c r="AY116" s="140" t="s">
        <v>98</v>
      </c>
      <c r="AZ116" s="141"/>
      <c r="BA116" s="141"/>
      <c r="BB116" s="141"/>
      <c r="BC116" s="141"/>
      <c r="BD116" s="141"/>
      <c r="BE116" s="141"/>
      <c r="BF116" s="142"/>
      <c r="BG116" s="140" t="s">
        <v>9</v>
      </c>
      <c r="BH116" s="141"/>
      <c r="BI116" s="142"/>
      <c r="BJ116" s="147" t="s">
        <v>10</v>
      </c>
      <c r="BK116" s="148"/>
      <c r="BL116" s="148"/>
      <c r="BM116" s="128"/>
      <c r="BN116" s="258"/>
      <c r="BO116" s="147" t="s">
        <v>29</v>
      </c>
      <c r="BP116" s="148"/>
      <c r="BQ116" s="148"/>
      <c r="BR116" s="148"/>
      <c r="BS116" s="148"/>
      <c r="BT116" s="148"/>
      <c r="BU116" s="148"/>
      <c r="BV116" s="148"/>
      <c r="BW116" s="148"/>
      <c r="BX116" s="149"/>
      <c r="BY116" s="64"/>
      <c r="BZ116" s="61"/>
      <c r="CA116" s="61"/>
    </row>
    <row r="117" spans="2:86">
      <c r="B117" s="69" t="s">
        <v>377</v>
      </c>
      <c r="C117" s="48" t="s">
        <v>7</v>
      </c>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6"/>
      <c r="AC117" s="46"/>
      <c r="AD117" s="46"/>
      <c r="AE117" s="46"/>
      <c r="AF117" s="46"/>
      <c r="AG117" s="46"/>
      <c r="AH117" s="46"/>
      <c r="AI117" s="46"/>
      <c r="AJ117" s="46"/>
      <c r="AK117" s="46"/>
      <c r="AM117" s="144" t="s">
        <v>20</v>
      </c>
      <c r="AN117" s="145"/>
      <c r="AO117" s="145"/>
      <c r="AP117" s="146"/>
      <c r="AQ117" s="144" t="s">
        <v>173</v>
      </c>
      <c r="AR117" s="145"/>
      <c r="AS117" s="145"/>
      <c r="AT117" s="146"/>
      <c r="AU117" s="144" t="s">
        <v>38</v>
      </c>
      <c r="AV117" s="145"/>
      <c r="AW117" s="145"/>
      <c r="AX117" s="146"/>
      <c r="AY117" s="140"/>
      <c r="AZ117" s="141"/>
      <c r="BA117" s="141"/>
      <c r="BB117" s="141"/>
      <c r="BC117" s="141"/>
      <c r="BD117" s="141"/>
      <c r="BE117" s="141"/>
      <c r="BF117" s="142"/>
      <c r="BG117" s="140"/>
      <c r="BH117" s="141"/>
      <c r="BI117" s="142"/>
      <c r="BJ117" s="144"/>
      <c r="BK117" s="145"/>
      <c r="BL117" s="145"/>
      <c r="BM117" s="259"/>
      <c r="BN117" s="260"/>
      <c r="BO117" s="145" t="s">
        <v>174</v>
      </c>
      <c r="BP117" s="145"/>
      <c r="BQ117" s="145"/>
      <c r="BR117" s="145"/>
      <c r="BS117" s="145"/>
      <c r="BT117" s="145"/>
      <c r="BU117" s="145"/>
      <c r="BV117" s="145"/>
      <c r="BW117" s="145"/>
      <c r="BX117" s="146"/>
      <c r="BY117" s="64"/>
      <c r="BZ117" s="61"/>
      <c r="CA117" s="61"/>
    </row>
    <row r="118" spans="2:86" s="4" customFormat="1" ht="12" customHeight="1">
      <c r="B118" s="147" t="s">
        <v>175</v>
      </c>
      <c r="C118" s="148"/>
      <c r="D118" s="148"/>
      <c r="E118" s="148"/>
      <c r="F118" s="149"/>
      <c r="G118" s="147" t="s">
        <v>13</v>
      </c>
      <c r="H118" s="148"/>
      <c r="I118" s="148"/>
      <c r="J118" s="148"/>
      <c r="K118" s="148"/>
      <c r="L118" s="148"/>
      <c r="M118" s="148"/>
      <c r="N118" s="148"/>
      <c r="O118" s="148"/>
      <c r="P118" s="149"/>
      <c r="Q118" s="306" t="s">
        <v>176</v>
      </c>
      <c r="R118" s="307"/>
      <c r="S118" s="307"/>
      <c r="T118" s="308"/>
      <c r="U118" s="147" t="s">
        <v>14</v>
      </c>
      <c r="V118" s="148"/>
      <c r="W118" s="148"/>
      <c r="X118" s="148"/>
      <c r="Y118" s="148"/>
      <c r="Z118" s="148"/>
      <c r="AA118" s="148"/>
      <c r="AB118" s="148"/>
      <c r="AC118" s="148"/>
      <c r="AD118" s="148"/>
      <c r="AE118" s="148"/>
      <c r="AF118" s="148"/>
      <c r="AG118" s="148"/>
      <c r="AH118" s="148"/>
      <c r="AI118" s="149"/>
      <c r="AJ118" s="58"/>
      <c r="AK118" s="58"/>
      <c r="AM118" s="84"/>
      <c r="AN118" s="85"/>
      <c r="AO118" s="85"/>
      <c r="AP118" s="86"/>
      <c r="AQ118" s="84"/>
      <c r="AR118" s="85"/>
      <c r="AS118" s="85"/>
      <c r="AT118" s="86"/>
      <c r="AU118" s="84"/>
      <c r="AV118" s="85"/>
      <c r="AW118" s="85"/>
      <c r="AX118" s="86"/>
      <c r="AY118" s="84"/>
      <c r="AZ118" s="85"/>
      <c r="BA118" s="85"/>
      <c r="BB118" s="85"/>
      <c r="BC118" s="85"/>
      <c r="BD118" s="85"/>
      <c r="BE118" s="85"/>
      <c r="BF118" s="86"/>
      <c r="BG118" s="84"/>
      <c r="BH118" s="85"/>
      <c r="BI118" s="86"/>
      <c r="BJ118" s="84"/>
      <c r="BK118" s="85"/>
      <c r="BL118" s="85"/>
      <c r="BM118" s="85"/>
      <c r="BN118" s="86"/>
      <c r="BO118" s="85"/>
      <c r="BP118" s="85"/>
      <c r="BQ118" s="85"/>
      <c r="BR118" s="85"/>
      <c r="BS118" s="85"/>
      <c r="BT118" s="85"/>
      <c r="BU118" s="85"/>
      <c r="BV118" s="85"/>
      <c r="BW118" s="85"/>
      <c r="BX118" s="86"/>
      <c r="BY118" s="62"/>
      <c r="BZ118" s="26"/>
      <c r="CA118" s="26"/>
    </row>
    <row r="119" spans="2:86" s="4" customFormat="1" ht="12" customHeight="1">
      <c r="B119" s="144"/>
      <c r="C119" s="145"/>
      <c r="D119" s="145"/>
      <c r="E119" s="145"/>
      <c r="F119" s="146"/>
      <c r="G119" s="140" t="s">
        <v>8</v>
      </c>
      <c r="H119" s="141"/>
      <c r="I119" s="141"/>
      <c r="J119" s="141"/>
      <c r="K119" s="142"/>
      <c r="L119" s="140" t="s">
        <v>177</v>
      </c>
      <c r="M119" s="141"/>
      <c r="N119" s="141"/>
      <c r="O119" s="141"/>
      <c r="P119" s="142"/>
      <c r="Q119" s="309" t="s">
        <v>378</v>
      </c>
      <c r="R119" s="310"/>
      <c r="S119" s="310"/>
      <c r="T119" s="311"/>
      <c r="U119" s="140" t="s">
        <v>9</v>
      </c>
      <c r="V119" s="141"/>
      <c r="W119" s="141"/>
      <c r="X119" s="142"/>
      <c r="Y119" s="140" t="s">
        <v>10</v>
      </c>
      <c r="Z119" s="141"/>
      <c r="AA119" s="141"/>
      <c r="AB119" s="142"/>
      <c r="AC119" s="140" t="s">
        <v>11</v>
      </c>
      <c r="AD119" s="141"/>
      <c r="AE119" s="141"/>
      <c r="AF119" s="141"/>
      <c r="AG119" s="141"/>
      <c r="AH119" s="141"/>
      <c r="AI119" s="142"/>
      <c r="AJ119" s="58"/>
      <c r="AK119" s="58"/>
      <c r="AM119" s="84"/>
      <c r="AN119" s="85"/>
      <c r="AO119" s="85"/>
      <c r="AP119" s="86"/>
      <c r="AQ119" s="84"/>
      <c r="AR119" s="85"/>
      <c r="AS119" s="85"/>
      <c r="AT119" s="86"/>
      <c r="AU119" s="84"/>
      <c r="AV119" s="85"/>
      <c r="AW119" s="85"/>
      <c r="AX119" s="86"/>
      <c r="AY119" s="84"/>
      <c r="AZ119" s="85"/>
      <c r="BA119" s="85"/>
      <c r="BB119" s="85"/>
      <c r="BC119" s="85"/>
      <c r="BD119" s="85"/>
      <c r="BE119" s="85"/>
      <c r="BF119" s="86"/>
      <c r="BG119" s="84"/>
      <c r="BH119" s="85"/>
      <c r="BI119" s="86"/>
      <c r="BJ119" s="84"/>
      <c r="BK119" s="85"/>
      <c r="BL119" s="85"/>
      <c r="BM119" s="85"/>
      <c r="BN119" s="86"/>
      <c r="BO119" s="85"/>
      <c r="BP119" s="85"/>
      <c r="BQ119" s="85"/>
      <c r="BR119" s="85"/>
      <c r="BS119" s="85"/>
      <c r="BT119" s="85"/>
      <c r="BU119" s="85"/>
      <c r="BV119" s="85"/>
      <c r="BW119" s="85"/>
      <c r="BX119" s="86"/>
      <c r="BY119" s="62"/>
      <c r="BZ119" s="26"/>
      <c r="CA119" s="26"/>
      <c r="CG119" s="4" t="s">
        <v>152</v>
      </c>
      <c r="CH119" s="4" t="s">
        <v>153</v>
      </c>
    </row>
    <row r="120" spans="2:86" s="4" customFormat="1" ht="12" customHeight="1">
      <c r="B120" s="191" t="s">
        <v>179</v>
      </c>
      <c r="C120" s="192"/>
      <c r="D120" s="192"/>
      <c r="E120" s="192"/>
      <c r="F120" s="193"/>
      <c r="G120" s="147"/>
      <c r="H120" s="148"/>
      <c r="I120" s="148"/>
      <c r="J120" s="148"/>
      <c r="K120" s="149"/>
      <c r="L120" s="147"/>
      <c r="M120" s="148"/>
      <c r="N120" s="148"/>
      <c r="O120" s="148"/>
      <c r="P120" s="149"/>
      <c r="Q120" s="78"/>
      <c r="R120" s="79"/>
      <c r="S120" s="80"/>
      <c r="T120" s="70"/>
      <c r="U120" s="263" t="s">
        <v>12</v>
      </c>
      <c r="V120" s="264"/>
      <c r="W120" s="264"/>
      <c r="X120" s="265"/>
      <c r="Y120" s="184"/>
      <c r="Z120" s="185"/>
      <c r="AA120" s="185"/>
      <c r="AB120" s="71" t="s">
        <v>379</v>
      </c>
      <c r="AC120" s="170" t="str">
        <f>IF(Q121,"(有)青藍","　　")</f>
        <v>(有)青藍</v>
      </c>
      <c r="AD120" s="171"/>
      <c r="AE120" s="171"/>
      <c r="AF120" s="171"/>
      <c r="AG120" s="171"/>
      <c r="AH120" s="171"/>
      <c r="AI120" s="172"/>
      <c r="AJ120" s="76"/>
      <c r="AK120" s="76"/>
      <c r="AM120" s="84"/>
      <c r="AN120" s="85"/>
      <c r="AO120" s="85"/>
      <c r="AP120" s="86"/>
      <c r="AQ120" s="84"/>
      <c r="AR120" s="85"/>
      <c r="AS120" s="85"/>
      <c r="AT120" s="86"/>
      <c r="AU120" s="84"/>
      <c r="AV120" s="85"/>
      <c r="AW120" s="85"/>
      <c r="AX120" s="86"/>
      <c r="AY120" s="84"/>
      <c r="AZ120" s="85"/>
      <c r="BA120" s="85"/>
      <c r="BB120" s="85"/>
      <c r="BC120" s="85"/>
      <c r="BD120" s="85"/>
      <c r="BE120" s="85"/>
      <c r="BF120" s="86"/>
      <c r="BG120" s="84"/>
      <c r="BH120" s="85"/>
      <c r="BI120" s="86"/>
      <c r="BJ120" s="84"/>
      <c r="BK120" s="85"/>
      <c r="BL120" s="85"/>
      <c r="BM120" s="85"/>
      <c r="BN120" s="86"/>
      <c r="BO120" s="85"/>
      <c r="BP120" s="85"/>
      <c r="BQ120" s="85"/>
      <c r="BR120" s="85"/>
      <c r="BS120" s="85"/>
      <c r="BT120" s="85"/>
      <c r="BU120" s="85"/>
      <c r="BV120" s="85"/>
      <c r="BW120" s="85"/>
      <c r="BX120" s="86"/>
      <c r="BY120" s="62"/>
      <c r="BZ120" s="26"/>
      <c r="CA120" s="26"/>
      <c r="CG120" s="266">
        <f>ROUND(G121*Q121,0)</f>
        <v>0</v>
      </c>
      <c r="CH120" s="266">
        <f>ROUND(L121*Q121,0)</f>
        <v>0</v>
      </c>
    </row>
    <row r="121" spans="2:86" s="4" customFormat="1" ht="12" customHeight="1">
      <c r="B121" s="194"/>
      <c r="C121" s="195"/>
      <c r="D121" s="195"/>
      <c r="E121" s="195"/>
      <c r="F121" s="196"/>
      <c r="G121" s="312"/>
      <c r="H121" s="313"/>
      <c r="I121" s="145" t="s">
        <v>148</v>
      </c>
      <c r="J121" s="145"/>
      <c r="K121" s="146"/>
      <c r="L121" s="312"/>
      <c r="M121" s="313"/>
      <c r="N121" s="145" t="s">
        <v>148</v>
      </c>
      <c r="O121" s="145"/>
      <c r="P121" s="146"/>
      <c r="Q121" s="314">
        <v>30</v>
      </c>
      <c r="R121" s="315"/>
      <c r="S121" s="145" t="s">
        <v>380</v>
      </c>
      <c r="T121" s="146"/>
      <c r="U121" s="197" t="s">
        <v>381</v>
      </c>
      <c r="V121" s="198"/>
      <c r="W121" s="198"/>
      <c r="X121" s="199"/>
      <c r="Y121" s="186">
        <f>IF(Q121,800,"　")</f>
        <v>800</v>
      </c>
      <c r="Z121" s="187"/>
      <c r="AA121" s="145" t="s">
        <v>149</v>
      </c>
      <c r="AB121" s="146"/>
      <c r="AC121" s="188" t="str">
        <f>IF(Q121,"阿南市桑野町尾花116ほか","　　")</f>
        <v>阿南市桑野町尾花116ほか</v>
      </c>
      <c r="AD121" s="189"/>
      <c r="AE121" s="189"/>
      <c r="AF121" s="189"/>
      <c r="AG121" s="189"/>
      <c r="AH121" s="189"/>
      <c r="AI121" s="190"/>
      <c r="AJ121" s="76"/>
      <c r="AK121" s="76"/>
      <c r="AM121" s="84"/>
      <c r="AN121" s="85"/>
      <c r="AO121" s="85"/>
      <c r="AP121" s="86"/>
      <c r="AQ121" s="84"/>
      <c r="AR121" s="85"/>
      <c r="AS121" s="85"/>
      <c r="AT121" s="86"/>
      <c r="AU121" s="84"/>
      <c r="AV121" s="85"/>
      <c r="AW121" s="85"/>
      <c r="AX121" s="86"/>
      <c r="AY121" s="84"/>
      <c r="AZ121" s="85"/>
      <c r="BA121" s="85"/>
      <c r="BB121" s="85"/>
      <c r="BC121" s="85"/>
      <c r="BD121" s="85"/>
      <c r="BE121" s="85"/>
      <c r="BF121" s="86"/>
      <c r="BG121" s="84"/>
      <c r="BH121" s="85"/>
      <c r="BI121" s="86"/>
      <c r="BJ121" s="84"/>
      <c r="BK121" s="85"/>
      <c r="BL121" s="85"/>
      <c r="BM121" s="85"/>
      <c r="BN121" s="86"/>
      <c r="BO121" s="85"/>
      <c r="BP121" s="85"/>
      <c r="BQ121" s="85"/>
      <c r="BR121" s="85"/>
      <c r="BS121" s="85"/>
      <c r="BT121" s="85"/>
      <c r="BU121" s="85"/>
      <c r="BV121" s="85"/>
      <c r="BW121" s="85"/>
      <c r="BX121" s="86"/>
      <c r="BY121" s="62"/>
      <c r="BZ121" s="26"/>
      <c r="CA121" s="26"/>
      <c r="CG121" s="267"/>
      <c r="CH121" s="267"/>
    </row>
    <row r="122" spans="2:86" s="4" customFormat="1" ht="12" customHeight="1">
      <c r="B122" s="181" t="s">
        <v>382</v>
      </c>
      <c r="C122" s="182"/>
      <c r="D122" s="182"/>
      <c r="E122" s="182"/>
      <c r="F122" s="183"/>
      <c r="G122" s="147"/>
      <c r="H122" s="148"/>
      <c r="I122" s="148"/>
      <c r="J122" s="148"/>
      <c r="K122" s="149"/>
      <c r="L122" s="147"/>
      <c r="M122" s="148"/>
      <c r="N122" s="148"/>
      <c r="O122" s="148"/>
      <c r="P122" s="149"/>
      <c r="Q122" s="78"/>
      <c r="R122" s="79"/>
      <c r="S122" s="80"/>
      <c r="T122" s="70"/>
      <c r="U122" s="263" t="s">
        <v>12</v>
      </c>
      <c r="V122" s="264"/>
      <c r="W122" s="264"/>
      <c r="X122" s="265"/>
      <c r="Y122" s="221"/>
      <c r="Z122" s="222"/>
      <c r="AA122" s="222"/>
      <c r="AB122" s="72" t="s">
        <v>383</v>
      </c>
      <c r="AC122" s="170" t="str">
        <f t="shared" ref="AC122" si="0">IF(Q123,"(有)青藍","　　")</f>
        <v>(有)青藍</v>
      </c>
      <c r="AD122" s="171"/>
      <c r="AE122" s="171"/>
      <c r="AF122" s="171"/>
      <c r="AG122" s="171"/>
      <c r="AH122" s="171"/>
      <c r="AI122" s="172"/>
      <c r="AJ122" s="76"/>
      <c r="AK122" s="76"/>
      <c r="AM122" s="84"/>
      <c r="AN122" s="85"/>
      <c r="AO122" s="85"/>
      <c r="AP122" s="86"/>
      <c r="AQ122" s="84"/>
      <c r="AR122" s="85"/>
      <c r="AS122" s="85"/>
      <c r="AT122" s="86"/>
      <c r="AU122" s="84"/>
      <c r="AV122" s="85"/>
      <c r="AW122" s="85"/>
      <c r="AX122" s="86"/>
      <c r="AY122" s="84"/>
      <c r="AZ122" s="85"/>
      <c r="BA122" s="85"/>
      <c r="BB122" s="85"/>
      <c r="BC122" s="85"/>
      <c r="BD122" s="85"/>
      <c r="BE122" s="85"/>
      <c r="BF122" s="86"/>
      <c r="BG122" s="84"/>
      <c r="BH122" s="85"/>
      <c r="BI122" s="86"/>
      <c r="BJ122" s="84"/>
      <c r="BK122" s="85"/>
      <c r="BL122" s="85"/>
      <c r="BM122" s="85"/>
      <c r="BN122" s="86"/>
      <c r="BO122" s="85"/>
      <c r="BP122" s="85"/>
      <c r="BQ122" s="85"/>
      <c r="BR122" s="85"/>
      <c r="BS122" s="85"/>
      <c r="BT122" s="85"/>
      <c r="BU122" s="85"/>
      <c r="BV122" s="85"/>
      <c r="BW122" s="85"/>
      <c r="BX122" s="86"/>
      <c r="BY122" s="62"/>
      <c r="BZ122" s="26"/>
      <c r="CA122" s="26"/>
      <c r="CG122" s="266">
        <f t="shared" ref="CG122" si="1">ROUND(G123*Q123,0)</f>
        <v>0</v>
      </c>
      <c r="CH122" s="266">
        <f t="shared" ref="CH122" si="2">ROUND(L123*Q123,0)</f>
        <v>0</v>
      </c>
    </row>
    <row r="123" spans="2:86" s="4" customFormat="1" ht="12" customHeight="1">
      <c r="B123" s="204" t="s">
        <v>179</v>
      </c>
      <c r="C123" s="205"/>
      <c r="D123" s="205"/>
      <c r="E123" s="205"/>
      <c r="F123" s="206"/>
      <c r="G123" s="216"/>
      <c r="H123" s="217"/>
      <c r="I123" s="145" t="s">
        <v>148</v>
      </c>
      <c r="J123" s="145"/>
      <c r="K123" s="146"/>
      <c r="L123" s="216"/>
      <c r="M123" s="217"/>
      <c r="N123" s="145" t="s">
        <v>148</v>
      </c>
      <c r="O123" s="145"/>
      <c r="P123" s="146"/>
      <c r="Q123" s="316">
        <v>10</v>
      </c>
      <c r="R123" s="317"/>
      <c r="S123" s="145" t="s">
        <v>180</v>
      </c>
      <c r="T123" s="146"/>
      <c r="U123" s="144" t="s">
        <v>381</v>
      </c>
      <c r="V123" s="145"/>
      <c r="W123" s="145"/>
      <c r="X123" s="146"/>
      <c r="Y123" s="186">
        <f>IF(Q123,800,"　")</f>
        <v>800</v>
      </c>
      <c r="Z123" s="187"/>
      <c r="AA123" s="145" t="s">
        <v>149</v>
      </c>
      <c r="AB123" s="146"/>
      <c r="AC123" s="188" t="str">
        <f>IF(Q123,"阿南市桑野町尾花116ほか","　　")</f>
        <v>阿南市桑野町尾花116ほか</v>
      </c>
      <c r="AD123" s="189"/>
      <c r="AE123" s="189"/>
      <c r="AF123" s="189"/>
      <c r="AG123" s="189"/>
      <c r="AH123" s="189"/>
      <c r="AI123" s="190"/>
      <c r="AJ123" s="76"/>
      <c r="AK123" s="76"/>
      <c r="AM123" s="84"/>
      <c r="AN123" s="85"/>
      <c r="AO123" s="85"/>
      <c r="AP123" s="86"/>
      <c r="AQ123" s="84"/>
      <c r="AR123" s="85"/>
      <c r="AS123" s="85"/>
      <c r="AT123" s="86"/>
      <c r="AU123" s="84"/>
      <c r="AV123" s="85"/>
      <c r="AW123" s="85"/>
      <c r="AX123" s="86"/>
      <c r="AY123" s="84"/>
      <c r="AZ123" s="85"/>
      <c r="BA123" s="85"/>
      <c r="BB123" s="85"/>
      <c r="BC123" s="85"/>
      <c r="BD123" s="85"/>
      <c r="BE123" s="85"/>
      <c r="BF123" s="86"/>
      <c r="BG123" s="84"/>
      <c r="BH123" s="85"/>
      <c r="BI123" s="86"/>
      <c r="BJ123" s="84"/>
      <c r="BK123" s="85"/>
      <c r="BL123" s="85"/>
      <c r="BM123" s="85"/>
      <c r="BN123" s="86"/>
      <c r="BO123" s="85"/>
      <c r="BP123" s="85"/>
      <c r="BQ123" s="85"/>
      <c r="BR123" s="85"/>
      <c r="BS123" s="85"/>
      <c r="BT123" s="85"/>
      <c r="BU123" s="85"/>
      <c r="BV123" s="85"/>
      <c r="BW123" s="85"/>
      <c r="BX123" s="86"/>
      <c r="BY123" s="62"/>
      <c r="BZ123" s="26"/>
      <c r="CA123" s="26"/>
      <c r="CG123" s="267"/>
      <c r="CH123" s="267"/>
    </row>
    <row r="124" spans="2:86" s="4" customFormat="1" ht="12" customHeight="1">
      <c r="B124" s="181" t="s">
        <v>300</v>
      </c>
      <c r="C124" s="182"/>
      <c r="D124" s="182"/>
      <c r="E124" s="182"/>
      <c r="F124" s="183"/>
      <c r="G124" s="197"/>
      <c r="H124" s="198"/>
      <c r="I124" s="198"/>
      <c r="J124" s="198"/>
      <c r="K124" s="199"/>
      <c r="L124" s="147"/>
      <c r="M124" s="148"/>
      <c r="N124" s="148"/>
      <c r="O124" s="148"/>
      <c r="P124" s="149"/>
      <c r="Q124" s="78"/>
      <c r="R124" s="79"/>
      <c r="S124" s="80"/>
      <c r="T124" s="70"/>
      <c r="U124" s="263" t="s">
        <v>12</v>
      </c>
      <c r="V124" s="264"/>
      <c r="W124" s="264"/>
      <c r="X124" s="265"/>
      <c r="Y124" s="221"/>
      <c r="Z124" s="222"/>
      <c r="AA124" s="222"/>
      <c r="AB124" s="72" t="s">
        <v>379</v>
      </c>
      <c r="AC124" s="170" t="str">
        <f t="shared" ref="AC124" si="3">IF(Q125,"(有)青藍","　　")</f>
        <v>(有)青藍</v>
      </c>
      <c r="AD124" s="171"/>
      <c r="AE124" s="171"/>
      <c r="AF124" s="171"/>
      <c r="AG124" s="171"/>
      <c r="AH124" s="171"/>
      <c r="AI124" s="172"/>
      <c r="AJ124" s="76"/>
      <c r="AK124" s="76"/>
      <c r="AM124" s="84"/>
      <c r="AN124" s="85"/>
      <c r="AO124" s="85"/>
      <c r="AP124" s="86"/>
      <c r="AQ124" s="84"/>
      <c r="AR124" s="85"/>
      <c r="AS124" s="85"/>
      <c r="AT124" s="86"/>
      <c r="AU124" s="84"/>
      <c r="AV124" s="85"/>
      <c r="AW124" s="85"/>
      <c r="AX124" s="86"/>
      <c r="AY124" s="84"/>
      <c r="AZ124" s="85"/>
      <c r="BA124" s="85"/>
      <c r="BB124" s="85"/>
      <c r="BC124" s="85"/>
      <c r="BD124" s="85"/>
      <c r="BE124" s="85"/>
      <c r="BF124" s="86"/>
      <c r="BG124" s="84"/>
      <c r="BH124" s="85"/>
      <c r="BI124" s="86"/>
      <c r="BJ124" s="84"/>
      <c r="BK124" s="85"/>
      <c r="BL124" s="85"/>
      <c r="BM124" s="85"/>
      <c r="BN124" s="86"/>
      <c r="BO124" s="85"/>
      <c r="BP124" s="85"/>
      <c r="BQ124" s="85"/>
      <c r="BR124" s="85"/>
      <c r="BS124" s="85"/>
      <c r="BT124" s="85"/>
      <c r="BU124" s="85"/>
      <c r="BV124" s="85"/>
      <c r="BW124" s="85"/>
      <c r="BX124" s="86"/>
      <c r="BY124" s="62"/>
      <c r="BZ124" s="26"/>
      <c r="CA124" s="26"/>
      <c r="CG124" s="266">
        <f t="shared" ref="CG124" si="4">ROUND(G125*Q125,0)</f>
        <v>0</v>
      </c>
      <c r="CH124" s="266">
        <f t="shared" ref="CH124" si="5">ROUND(L125*Q125,0)</f>
        <v>0</v>
      </c>
    </row>
    <row r="125" spans="2:86" s="4" customFormat="1" ht="12" customHeight="1">
      <c r="B125" s="204" t="s">
        <v>381</v>
      </c>
      <c r="C125" s="205"/>
      <c r="D125" s="205"/>
      <c r="E125" s="205"/>
      <c r="F125" s="206"/>
      <c r="G125" s="216"/>
      <c r="H125" s="217"/>
      <c r="I125" s="145" t="s">
        <v>148</v>
      </c>
      <c r="J125" s="145"/>
      <c r="K125" s="146"/>
      <c r="L125" s="216"/>
      <c r="M125" s="217"/>
      <c r="N125" s="145" t="s">
        <v>148</v>
      </c>
      <c r="O125" s="145"/>
      <c r="P125" s="146"/>
      <c r="Q125" s="316">
        <v>5</v>
      </c>
      <c r="R125" s="317"/>
      <c r="S125" s="145" t="s">
        <v>180</v>
      </c>
      <c r="T125" s="146"/>
      <c r="U125" s="144" t="s">
        <v>381</v>
      </c>
      <c r="V125" s="145"/>
      <c r="W125" s="145"/>
      <c r="X125" s="146"/>
      <c r="Y125" s="186">
        <f>IF(Q125,800,"　")</f>
        <v>800</v>
      </c>
      <c r="Z125" s="187"/>
      <c r="AA125" s="145" t="s">
        <v>149</v>
      </c>
      <c r="AB125" s="146"/>
      <c r="AC125" s="188" t="str">
        <f>IF(Q125,"阿南市桑野町尾花116ほか","　　")</f>
        <v>阿南市桑野町尾花116ほか</v>
      </c>
      <c r="AD125" s="189"/>
      <c r="AE125" s="189"/>
      <c r="AF125" s="189"/>
      <c r="AG125" s="189"/>
      <c r="AH125" s="189"/>
      <c r="AI125" s="190"/>
      <c r="AJ125" s="76"/>
      <c r="AK125" s="76"/>
      <c r="AM125" s="84"/>
      <c r="AN125" s="85"/>
      <c r="AO125" s="85"/>
      <c r="AP125" s="86"/>
      <c r="AQ125" s="84"/>
      <c r="AR125" s="85"/>
      <c r="AS125" s="85"/>
      <c r="AT125" s="86"/>
      <c r="AU125" s="84"/>
      <c r="AV125" s="85"/>
      <c r="AW125" s="85"/>
      <c r="AX125" s="86"/>
      <c r="AY125" s="84"/>
      <c r="AZ125" s="85"/>
      <c r="BA125" s="85"/>
      <c r="BB125" s="85"/>
      <c r="BC125" s="85"/>
      <c r="BD125" s="85"/>
      <c r="BE125" s="85"/>
      <c r="BF125" s="86"/>
      <c r="BG125" s="84"/>
      <c r="BH125" s="85"/>
      <c r="BI125" s="86"/>
      <c r="BJ125" s="84"/>
      <c r="BK125" s="85"/>
      <c r="BL125" s="85"/>
      <c r="BM125" s="85"/>
      <c r="BN125" s="86"/>
      <c r="BO125" s="85"/>
      <c r="BP125" s="85"/>
      <c r="BQ125" s="85"/>
      <c r="BR125" s="85"/>
      <c r="BS125" s="85"/>
      <c r="BT125" s="85"/>
      <c r="BU125" s="85"/>
      <c r="BV125" s="85"/>
      <c r="BW125" s="85"/>
      <c r="BX125" s="86"/>
      <c r="BY125" s="62"/>
      <c r="BZ125" s="26"/>
      <c r="CA125" s="26"/>
      <c r="CG125" s="267"/>
      <c r="CH125" s="267"/>
    </row>
    <row r="126" spans="2:86" s="4" customFormat="1" ht="12" customHeight="1">
      <c r="B126" s="181" t="s">
        <v>384</v>
      </c>
      <c r="C126" s="182"/>
      <c r="D126" s="182"/>
      <c r="E126" s="182"/>
      <c r="F126" s="183"/>
      <c r="G126" s="147"/>
      <c r="H126" s="148"/>
      <c r="I126" s="148"/>
      <c r="J126" s="148"/>
      <c r="K126" s="149"/>
      <c r="L126" s="147"/>
      <c r="M126" s="148"/>
      <c r="N126" s="148"/>
      <c r="O126" s="148"/>
      <c r="P126" s="149"/>
      <c r="Q126" s="78"/>
      <c r="R126" s="79"/>
      <c r="S126" s="80"/>
      <c r="T126" s="70"/>
      <c r="U126" s="263" t="s">
        <v>157</v>
      </c>
      <c r="V126" s="264"/>
      <c r="W126" s="264"/>
      <c r="X126" s="265"/>
      <c r="Y126" s="221"/>
      <c r="Z126" s="222"/>
      <c r="AA126" s="222"/>
      <c r="AB126" s="72" t="s">
        <v>192</v>
      </c>
      <c r="AC126" s="170" t="str">
        <f>IF(Q127,"(有)青藍","　　")</f>
        <v>(有)青藍</v>
      </c>
      <c r="AD126" s="170"/>
      <c r="AE126" s="170"/>
      <c r="AF126" s="170"/>
      <c r="AG126" s="170"/>
      <c r="AH126" s="170"/>
      <c r="AI126" s="207"/>
      <c r="AJ126" s="76"/>
      <c r="AK126" s="76"/>
      <c r="AM126" s="84"/>
      <c r="AN126" s="85"/>
      <c r="AO126" s="85"/>
      <c r="AP126" s="86"/>
      <c r="AQ126" s="84"/>
      <c r="AR126" s="85"/>
      <c r="AS126" s="85"/>
      <c r="AT126" s="86"/>
      <c r="AU126" s="84"/>
      <c r="AV126" s="85"/>
      <c r="AW126" s="85"/>
      <c r="AX126" s="86"/>
      <c r="AY126" s="84"/>
      <c r="AZ126" s="85"/>
      <c r="BA126" s="85"/>
      <c r="BB126" s="85"/>
      <c r="BC126" s="85"/>
      <c r="BD126" s="85"/>
      <c r="BE126" s="85"/>
      <c r="BF126" s="86"/>
      <c r="BG126" s="84"/>
      <c r="BH126" s="85"/>
      <c r="BI126" s="86"/>
      <c r="BJ126" s="84"/>
      <c r="BK126" s="85"/>
      <c r="BL126" s="85"/>
      <c r="BM126" s="85"/>
      <c r="BN126" s="86"/>
      <c r="BO126" s="85"/>
      <c r="BP126" s="85"/>
      <c r="BQ126" s="85"/>
      <c r="BR126" s="85"/>
      <c r="BS126" s="85"/>
      <c r="BT126" s="85"/>
      <c r="BU126" s="85"/>
      <c r="BV126" s="85"/>
      <c r="BW126" s="85"/>
      <c r="BX126" s="86"/>
      <c r="BY126" s="62"/>
      <c r="BZ126" s="26"/>
      <c r="CA126" s="26"/>
      <c r="CG126" s="266">
        <f t="shared" ref="CG126" si="6">ROUND(G127*Q127,0)</f>
        <v>0</v>
      </c>
      <c r="CH126" s="266">
        <f t="shared" ref="CH126" si="7">ROUND(L127*Q127,0)</f>
        <v>0</v>
      </c>
    </row>
    <row r="127" spans="2:86" s="4" customFormat="1" ht="12" customHeight="1">
      <c r="B127" s="204" t="s">
        <v>183</v>
      </c>
      <c r="C127" s="205"/>
      <c r="D127" s="205"/>
      <c r="E127" s="205"/>
      <c r="F127" s="206"/>
      <c r="G127" s="216"/>
      <c r="H127" s="217"/>
      <c r="I127" s="145" t="s">
        <v>148</v>
      </c>
      <c r="J127" s="145"/>
      <c r="K127" s="146"/>
      <c r="L127" s="216"/>
      <c r="M127" s="217"/>
      <c r="N127" s="145" t="s">
        <v>148</v>
      </c>
      <c r="O127" s="145"/>
      <c r="P127" s="146"/>
      <c r="Q127" s="318">
        <v>1.5</v>
      </c>
      <c r="R127" s="319"/>
      <c r="S127" s="145" t="s">
        <v>180</v>
      </c>
      <c r="T127" s="146"/>
      <c r="U127" s="144" t="s">
        <v>121</v>
      </c>
      <c r="V127" s="145"/>
      <c r="W127" s="145"/>
      <c r="X127" s="146"/>
      <c r="Y127" s="320">
        <f>IF(Q127,24.8,"　")</f>
        <v>24.8</v>
      </c>
      <c r="Z127" s="321"/>
      <c r="AA127" s="198" t="s">
        <v>149</v>
      </c>
      <c r="AB127" s="199"/>
      <c r="AC127" s="144" t="str">
        <f>IF(Q127,"阿南市桑野町尾花116ほか","　　")</f>
        <v>阿南市桑野町尾花116ほか</v>
      </c>
      <c r="AD127" s="144"/>
      <c r="AE127" s="144"/>
      <c r="AF127" s="144"/>
      <c r="AG127" s="144"/>
      <c r="AH127" s="144"/>
      <c r="AI127" s="210"/>
      <c r="AJ127" s="76"/>
      <c r="AK127" s="7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G127" s="267"/>
      <c r="CH127" s="267"/>
    </row>
    <row r="128" spans="2:86" s="4" customFormat="1" ht="12" customHeight="1">
      <c r="B128" s="211" t="s">
        <v>1</v>
      </c>
      <c r="C128" s="212"/>
      <c r="D128" s="212"/>
      <c r="E128" s="212"/>
      <c r="F128" s="211"/>
      <c r="G128" s="147"/>
      <c r="H128" s="148"/>
      <c r="I128" s="148"/>
      <c r="J128" s="148"/>
      <c r="K128" s="149"/>
      <c r="L128" s="147"/>
      <c r="M128" s="148"/>
      <c r="N128" s="148"/>
      <c r="O128" s="148"/>
      <c r="P128" s="149"/>
      <c r="Q128" s="78"/>
      <c r="R128" s="79"/>
      <c r="S128" s="80"/>
      <c r="T128" s="70"/>
      <c r="U128" s="263" t="s">
        <v>12</v>
      </c>
      <c r="V128" s="264"/>
      <c r="W128" s="264"/>
      <c r="X128" s="265"/>
      <c r="Y128" s="184"/>
      <c r="Z128" s="185"/>
      <c r="AA128" s="185"/>
      <c r="AB128" s="71" t="s">
        <v>192</v>
      </c>
      <c r="AC128" s="170" t="str">
        <f>IF(Q129,"(有)青藍","　　")</f>
        <v>(有)青藍</v>
      </c>
      <c r="AD128" s="170"/>
      <c r="AE128" s="170"/>
      <c r="AF128" s="170"/>
      <c r="AG128" s="170"/>
      <c r="AH128" s="170"/>
      <c r="AI128" s="207"/>
      <c r="AJ128" s="76"/>
      <c r="AK128" s="76"/>
      <c r="AM128" s="39" t="s">
        <v>41</v>
      </c>
      <c r="AN128" s="39"/>
      <c r="AO128" s="39"/>
      <c r="AP128" s="39"/>
      <c r="AQ128" s="58"/>
      <c r="AR128" s="58"/>
      <c r="AS128" s="58"/>
      <c r="AT128" s="58"/>
      <c r="AU128" s="58"/>
      <c r="AV128" s="58"/>
      <c r="AW128" s="58"/>
      <c r="AX128" s="58"/>
      <c r="AY128" s="58"/>
      <c r="AZ128" s="58"/>
      <c r="BA128" s="58"/>
      <c r="BB128" s="58"/>
      <c r="BC128" s="58"/>
      <c r="BD128" s="58"/>
      <c r="BE128" s="58"/>
      <c r="BF128" s="48"/>
      <c r="BG128" s="48"/>
      <c r="BH128" s="48"/>
      <c r="BI128" s="48"/>
      <c r="BJ128" s="48"/>
      <c r="BK128" s="48"/>
      <c r="BL128" s="48"/>
      <c r="BM128" s="48"/>
      <c r="BN128" s="48"/>
      <c r="BO128" s="48"/>
      <c r="BP128" s="48"/>
      <c r="BQ128" s="48"/>
      <c r="BR128" s="48"/>
      <c r="BS128" s="48"/>
      <c r="BT128" s="48"/>
      <c r="BU128" s="48"/>
      <c r="BV128" s="48"/>
      <c r="BW128" s="48"/>
      <c r="BX128" s="48"/>
      <c r="BY128" s="18"/>
      <c r="BZ128" s="18"/>
      <c r="CA128" s="18"/>
      <c r="CG128" s="266">
        <f t="shared" ref="CG128" si="8">ROUND(G129*Q129,0)</f>
        <v>0</v>
      </c>
      <c r="CH128" s="266">
        <f t="shared" ref="CH128" si="9">ROUND(L129*Q129,0)</f>
        <v>0</v>
      </c>
    </row>
    <row r="129" spans="2:86" s="4" customFormat="1" ht="12" customHeight="1">
      <c r="B129" s="211"/>
      <c r="C129" s="212"/>
      <c r="D129" s="212"/>
      <c r="E129" s="212"/>
      <c r="F129" s="211"/>
      <c r="G129" s="216"/>
      <c r="H129" s="217"/>
      <c r="I129" s="145" t="s">
        <v>148</v>
      </c>
      <c r="J129" s="145"/>
      <c r="K129" s="146"/>
      <c r="L129" s="216"/>
      <c r="M129" s="217"/>
      <c r="N129" s="145" t="s">
        <v>148</v>
      </c>
      <c r="O129" s="145"/>
      <c r="P129" s="146"/>
      <c r="Q129" s="318">
        <v>1.5</v>
      </c>
      <c r="R129" s="319"/>
      <c r="S129" s="145" t="s">
        <v>180</v>
      </c>
      <c r="T129" s="146"/>
      <c r="U129" s="144" t="s">
        <v>121</v>
      </c>
      <c r="V129" s="145"/>
      <c r="W129" s="145"/>
      <c r="X129" s="146"/>
      <c r="Y129" s="320">
        <f>IF(Q129,1.5,"　")</f>
        <v>1.5</v>
      </c>
      <c r="Z129" s="321"/>
      <c r="AA129" s="145" t="s">
        <v>149</v>
      </c>
      <c r="AB129" s="146"/>
      <c r="AC129" s="144" t="str">
        <f>IF(Q129,"阿南市桑野町尾花116ほか","　　")</f>
        <v>阿南市桑野町尾花116ほか</v>
      </c>
      <c r="AD129" s="144"/>
      <c r="AE129" s="144"/>
      <c r="AF129" s="144"/>
      <c r="AG129" s="144"/>
      <c r="AH129" s="144"/>
      <c r="AI129" s="210"/>
      <c r="AJ129" s="58"/>
      <c r="AK129" s="58"/>
      <c r="AM129" s="147" t="s">
        <v>19</v>
      </c>
      <c r="AN129" s="148"/>
      <c r="AO129" s="148"/>
      <c r="AP129" s="148"/>
      <c r="AQ129" s="147" t="s">
        <v>21</v>
      </c>
      <c r="AR129" s="148"/>
      <c r="AS129" s="148"/>
      <c r="AT129" s="149"/>
      <c r="AU129" s="148" t="s">
        <v>97</v>
      </c>
      <c r="AV129" s="148"/>
      <c r="AW129" s="148"/>
      <c r="AX129" s="149"/>
      <c r="AY129" s="140" t="s">
        <v>28</v>
      </c>
      <c r="AZ129" s="141"/>
      <c r="BA129" s="141"/>
      <c r="BB129" s="141"/>
      <c r="BC129" s="141"/>
      <c r="BD129" s="141"/>
      <c r="BE129" s="141"/>
      <c r="BF129" s="142"/>
      <c r="BG129" s="140" t="s">
        <v>9</v>
      </c>
      <c r="BH129" s="141"/>
      <c r="BI129" s="142"/>
      <c r="BJ129" s="147" t="s">
        <v>10</v>
      </c>
      <c r="BK129" s="148"/>
      <c r="BL129" s="148"/>
      <c r="BM129" s="148"/>
      <c r="BN129" s="149"/>
      <c r="BO129" s="147" t="s">
        <v>29</v>
      </c>
      <c r="BP129" s="148"/>
      <c r="BQ129" s="148"/>
      <c r="BR129" s="148"/>
      <c r="BS129" s="148"/>
      <c r="BT129" s="148"/>
      <c r="BU129" s="148"/>
      <c r="BV129" s="148"/>
      <c r="BW129" s="148"/>
      <c r="BX129" s="149"/>
      <c r="BY129" s="64"/>
      <c r="BZ129" s="61"/>
      <c r="CA129" s="61"/>
      <c r="CG129" s="267"/>
      <c r="CH129" s="267"/>
    </row>
    <row r="130" spans="2:86" s="4" customFormat="1" ht="12" customHeight="1">
      <c r="B130" s="211" t="s">
        <v>2</v>
      </c>
      <c r="C130" s="212"/>
      <c r="D130" s="212"/>
      <c r="E130" s="212"/>
      <c r="F130" s="211"/>
      <c r="G130" s="147"/>
      <c r="H130" s="148"/>
      <c r="I130" s="148"/>
      <c r="J130" s="148"/>
      <c r="K130" s="149"/>
      <c r="L130" s="147"/>
      <c r="M130" s="148"/>
      <c r="N130" s="148"/>
      <c r="O130" s="148"/>
      <c r="P130" s="149"/>
      <c r="Q130" s="78"/>
      <c r="R130" s="79"/>
      <c r="S130" s="80"/>
      <c r="T130" s="70"/>
      <c r="U130" s="263" t="s">
        <v>154</v>
      </c>
      <c r="V130" s="264"/>
      <c r="W130" s="264"/>
      <c r="X130" s="265"/>
      <c r="Y130" s="221"/>
      <c r="Z130" s="222"/>
      <c r="AA130" s="222"/>
      <c r="AB130" s="72" t="s">
        <v>379</v>
      </c>
      <c r="AC130" s="170"/>
      <c r="AD130" s="170"/>
      <c r="AE130" s="170"/>
      <c r="AF130" s="170"/>
      <c r="AG130" s="170"/>
      <c r="AH130" s="170"/>
      <c r="AI130" s="207"/>
      <c r="AJ130" s="76"/>
      <c r="AK130" s="76"/>
      <c r="AM130" s="144" t="s">
        <v>184</v>
      </c>
      <c r="AN130" s="145"/>
      <c r="AO130" s="145"/>
      <c r="AP130" s="145"/>
      <c r="AQ130" s="144" t="s">
        <v>173</v>
      </c>
      <c r="AR130" s="145"/>
      <c r="AS130" s="145"/>
      <c r="AT130" s="146"/>
      <c r="AU130" s="145" t="s">
        <v>38</v>
      </c>
      <c r="AV130" s="145"/>
      <c r="AW130" s="145"/>
      <c r="AX130" s="146"/>
      <c r="AY130" s="140"/>
      <c r="AZ130" s="141"/>
      <c r="BA130" s="141"/>
      <c r="BB130" s="141"/>
      <c r="BC130" s="141"/>
      <c r="BD130" s="141"/>
      <c r="BE130" s="141"/>
      <c r="BF130" s="142"/>
      <c r="BG130" s="140"/>
      <c r="BH130" s="141"/>
      <c r="BI130" s="142"/>
      <c r="BJ130" s="144"/>
      <c r="BK130" s="145"/>
      <c r="BL130" s="145"/>
      <c r="BM130" s="145"/>
      <c r="BN130" s="146"/>
      <c r="BO130" s="144"/>
      <c r="BP130" s="145"/>
      <c r="BQ130" s="145"/>
      <c r="BR130" s="145"/>
      <c r="BS130" s="145"/>
      <c r="BT130" s="145"/>
      <c r="BU130" s="145"/>
      <c r="BV130" s="145"/>
      <c r="BW130" s="145"/>
      <c r="BX130" s="146"/>
      <c r="BY130" s="64"/>
      <c r="BZ130" s="61"/>
      <c r="CA130" s="61"/>
      <c r="CG130" s="266">
        <f t="shared" ref="CG130" si="10">ROUND(G131*Q131,0)</f>
        <v>0</v>
      </c>
      <c r="CH130" s="266">
        <f t="shared" ref="CH130" si="11">ROUND(L131*Q131,0)</f>
        <v>0</v>
      </c>
    </row>
    <row r="131" spans="2:86" s="4" customFormat="1" ht="12" customHeight="1">
      <c r="B131" s="211"/>
      <c r="C131" s="212"/>
      <c r="D131" s="212"/>
      <c r="E131" s="212"/>
      <c r="F131" s="211"/>
      <c r="G131" s="216"/>
      <c r="H131" s="217"/>
      <c r="I131" s="145" t="s">
        <v>148</v>
      </c>
      <c r="J131" s="145"/>
      <c r="K131" s="146"/>
      <c r="L131" s="216"/>
      <c r="M131" s="217"/>
      <c r="N131" s="145" t="s">
        <v>148</v>
      </c>
      <c r="O131" s="145"/>
      <c r="P131" s="146"/>
      <c r="Q131" s="223"/>
      <c r="R131" s="224"/>
      <c r="S131" s="145" t="s">
        <v>385</v>
      </c>
      <c r="T131" s="146"/>
      <c r="U131" s="144" t="s">
        <v>386</v>
      </c>
      <c r="V131" s="145"/>
      <c r="W131" s="145"/>
      <c r="X131" s="146"/>
      <c r="Y131" s="322"/>
      <c r="Z131" s="323"/>
      <c r="AA131" s="198" t="s">
        <v>149</v>
      </c>
      <c r="AB131" s="199"/>
      <c r="AC131" s="173"/>
      <c r="AD131" s="173"/>
      <c r="AE131" s="173"/>
      <c r="AF131" s="173"/>
      <c r="AG131" s="173"/>
      <c r="AH131" s="173"/>
      <c r="AI131" s="213"/>
      <c r="AJ131" s="76"/>
      <c r="AK131" s="76"/>
      <c r="AM131" s="275" t="str">
        <f>IF(Q129,"廃プラスチック類","　")</f>
        <v>廃プラスチック類</v>
      </c>
      <c r="AN131" s="276"/>
      <c r="AO131" s="276"/>
      <c r="AP131" s="277"/>
      <c r="AQ131" s="147" t="str">
        <f>IF(Q129,"3630043122","　")</f>
        <v>3630043122</v>
      </c>
      <c r="AR131" s="148"/>
      <c r="AS131" s="148"/>
      <c r="AT131" s="149"/>
      <c r="AU131" s="275" t="str">
        <f>IF(Q129,"一般財団法人徳島県環境整備公社","　")</f>
        <v>一般財団法人徳島県環境整備公社</v>
      </c>
      <c r="AV131" s="276"/>
      <c r="AW131" s="276"/>
      <c r="AX131" s="277"/>
      <c r="AY131" s="170" t="str">
        <f>IF(Q129,"阿南市橘町小勝187番地の地先公有水面","　")</f>
        <v>阿南市橘町小勝187番地の地先公有水面</v>
      </c>
      <c r="AZ131" s="171"/>
      <c r="BA131" s="171"/>
      <c r="BB131" s="171"/>
      <c r="BC131" s="171"/>
      <c r="BD131" s="171"/>
      <c r="BE131" s="171"/>
      <c r="BF131" s="172"/>
      <c r="BG131" s="147" t="str">
        <f>IF(Q129,"管理型","　　")</f>
        <v>管理型</v>
      </c>
      <c r="BH131" s="148"/>
      <c r="BI131" s="149"/>
      <c r="BJ131" s="269" t="str">
        <f>IF(Q129,"630,000　m3","　　")</f>
        <v>630,000　m3</v>
      </c>
      <c r="BK131" s="270"/>
      <c r="BL131" s="270"/>
      <c r="BM131" s="270"/>
      <c r="BN131" s="271"/>
      <c r="BO131" s="147"/>
      <c r="BP131" s="148"/>
      <c r="BQ131" s="148"/>
      <c r="BR131" s="148"/>
      <c r="BS131" s="148"/>
      <c r="BT131" s="148"/>
      <c r="BU131" s="148"/>
      <c r="BV131" s="148"/>
      <c r="BW131" s="148"/>
      <c r="BX131" s="149"/>
      <c r="BY131" s="64"/>
      <c r="BZ131" s="61"/>
      <c r="CA131" s="61"/>
      <c r="CG131" s="267"/>
      <c r="CH131" s="267"/>
    </row>
    <row r="132" spans="2:86" s="4" customFormat="1" ht="12" customHeight="1">
      <c r="B132" s="211" t="s">
        <v>185</v>
      </c>
      <c r="C132" s="212"/>
      <c r="D132" s="212"/>
      <c r="E132" s="212"/>
      <c r="F132" s="211"/>
      <c r="G132" s="147"/>
      <c r="H132" s="148"/>
      <c r="I132" s="148"/>
      <c r="J132" s="148"/>
      <c r="K132" s="149"/>
      <c r="L132" s="147"/>
      <c r="M132" s="148"/>
      <c r="N132" s="148"/>
      <c r="O132" s="148"/>
      <c r="P132" s="149"/>
      <c r="Q132" s="78"/>
      <c r="R132" s="79"/>
      <c r="S132" s="80"/>
      <c r="T132" s="70"/>
      <c r="U132" s="263" t="s">
        <v>158</v>
      </c>
      <c r="V132" s="264"/>
      <c r="W132" s="264"/>
      <c r="X132" s="265"/>
      <c r="Y132" s="184"/>
      <c r="Z132" s="185"/>
      <c r="AA132" s="185"/>
      <c r="AB132" s="71" t="s">
        <v>192</v>
      </c>
      <c r="AC132" s="170" t="str">
        <f t="shared" ref="AC132" si="12">IF(Q133,"(有)青藍","　　")</f>
        <v>(有)青藍</v>
      </c>
      <c r="AD132" s="171"/>
      <c r="AE132" s="171"/>
      <c r="AF132" s="171"/>
      <c r="AG132" s="171"/>
      <c r="AH132" s="171"/>
      <c r="AI132" s="172"/>
      <c r="AJ132" s="76"/>
      <c r="AK132" s="76"/>
      <c r="AM132" s="278"/>
      <c r="AN132" s="279"/>
      <c r="AO132" s="279"/>
      <c r="AP132" s="280"/>
      <c r="AQ132" s="144"/>
      <c r="AR132" s="145"/>
      <c r="AS132" s="145"/>
      <c r="AT132" s="146"/>
      <c r="AU132" s="278"/>
      <c r="AV132" s="279"/>
      <c r="AW132" s="279"/>
      <c r="AX132" s="280"/>
      <c r="AY132" s="173"/>
      <c r="AZ132" s="174"/>
      <c r="BA132" s="174"/>
      <c r="BB132" s="174"/>
      <c r="BC132" s="174"/>
      <c r="BD132" s="174"/>
      <c r="BE132" s="174"/>
      <c r="BF132" s="175"/>
      <c r="BG132" s="144"/>
      <c r="BH132" s="145"/>
      <c r="BI132" s="146"/>
      <c r="BJ132" s="272"/>
      <c r="BK132" s="273"/>
      <c r="BL132" s="273"/>
      <c r="BM132" s="273"/>
      <c r="BN132" s="274"/>
      <c r="BO132" s="144"/>
      <c r="BP132" s="145"/>
      <c r="BQ132" s="145"/>
      <c r="BR132" s="145"/>
      <c r="BS132" s="145"/>
      <c r="BT132" s="145"/>
      <c r="BU132" s="145"/>
      <c r="BV132" s="145"/>
      <c r="BW132" s="145"/>
      <c r="BX132" s="146"/>
      <c r="BY132" s="64"/>
      <c r="BZ132" s="61"/>
      <c r="CA132" s="61"/>
      <c r="CG132" s="266">
        <f t="shared" ref="CG132" si="13">ROUND(G133*Q133,0)</f>
        <v>0</v>
      </c>
      <c r="CH132" s="266">
        <f t="shared" ref="CH132" si="14">ROUND(L133*Q133,0)</f>
        <v>0</v>
      </c>
    </row>
    <row r="133" spans="2:86" s="4" customFormat="1" ht="12" customHeight="1">
      <c r="B133" s="211"/>
      <c r="C133" s="212"/>
      <c r="D133" s="212"/>
      <c r="E133" s="212"/>
      <c r="F133" s="211"/>
      <c r="G133" s="216"/>
      <c r="H133" s="217"/>
      <c r="I133" s="145" t="s">
        <v>148</v>
      </c>
      <c r="J133" s="145"/>
      <c r="K133" s="146"/>
      <c r="L133" s="216"/>
      <c r="M133" s="217"/>
      <c r="N133" s="145" t="s">
        <v>148</v>
      </c>
      <c r="O133" s="145"/>
      <c r="P133" s="146"/>
      <c r="Q133" s="324">
        <v>1</v>
      </c>
      <c r="R133" s="325"/>
      <c r="S133" s="145" t="s">
        <v>180</v>
      </c>
      <c r="T133" s="146"/>
      <c r="U133" s="144" t="s">
        <v>121</v>
      </c>
      <c r="V133" s="145"/>
      <c r="W133" s="145"/>
      <c r="X133" s="146"/>
      <c r="Y133" s="208">
        <f>IF(Q133,4.8,"　")</f>
        <v>4.8</v>
      </c>
      <c r="Z133" s="209"/>
      <c r="AA133" s="145" t="s">
        <v>396</v>
      </c>
      <c r="AB133" s="146"/>
      <c r="AC133" s="188" t="str">
        <f>IF(Q133,"阿南市桑野町花坂64番地40","　　")</f>
        <v>阿南市桑野町花坂64番地40</v>
      </c>
      <c r="AD133" s="189"/>
      <c r="AE133" s="189"/>
      <c r="AF133" s="189"/>
      <c r="AG133" s="189"/>
      <c r="AH133" s="189"/>
      <c r="AI133" s="190"/>
      <c r="AJ133" s="76"/>
      <c r="AK133" s="76"/>
      <c r="AM133" s="275" t="str">
        <f>IF(Q129,"廃プラスチック類","　")</f>
        <v>廃プラスチック類</v>
      </c>
      <c r="AN133" s="276"/>
      <c r="AO133" s="276"/>
      <c r="AP133" s="277"/>
      <c r="AQ133" s="147" t="str">
        <f>IF(Q129,"3640047058","　")</f>
        <v>3640047058</v>
      </c>
      <c r="AR133" s="148"/>
      <c r="AS133" s="148"/>
      <c r="AT133" s="149"/>
      <c r="AU133" s="275" t="str">
        <f>IF(Q129,"(株)明和クリーン","　")</f>
        <v>(株)明和クリーン</v>
      </c>
      <c r="AV133" s="276"/>
      <c r="AW133" s="276"/>
      <c r="AX133" s="277"/>
      <c r="AY133" s="170" t="str">
        <f>IF(Q129,"三好市山城町寺野字アゲクラ894番他13筆ほか","　")</f>
        <v>三好市山城町寺野字アゲクラ894番他13筆ほか</v>
      </c>
      <c r="AZ133" s="171"/>
      <c r="BA133" s="171"/>
      <c r="BB133" s="171"/>
      <c r="BC133" s="171"/>
      <c r="BD133" s="171"/>
      <c r="BE133" s="171"/>
      <c r="BF133" s="172"/>
      <c r="BG133" s="147" t="str">
        <f>IF(Q129,"管理型","　　")</f>
        <v>管理型</v>
      </c>
      <c r="BH133" s="148"/>
      <c r="BI133" s="149"/>
      <c r="BJ133" s="269" t="str">
        <f>IF(Q129,"1,751,058　m3","　　")</f>
        <v>1,751,058　m3</v>
      </c>
      <c r="BK133" s="270"/>
      <c r="BL133" s="270"/>
      <c r="BM133" s="270"/>
      <c r="BN133" s="271"/>
      <c r="BO133" s="147"/>
      <c r="BP133" s="148"/>
      <c r="BQ133" s="148"/>
      <c r="BR133" s="148"/>
      <c r="BS133" s="148"/>
      <c r="BT133" s="148"/>
      <c r="BU133" s="148"/>
      <c r="BV133" s="148"/>
      <c r="BW133" s="148"/>
      <c r="BX133" s="149"/>
      <c r="BY133" s="64"/>
      <c r="BZ133" s="61"/>
      <c r="CA133" s="61"/>
      <c r="CG133" s="267"/>
      <c r="CH133" s="267"/>
    </row>
    <row r="134" spans="2:86" s="4" customFormat="1" ht="12" customHeight="1">
      <c r="B134" s="326" t="s">
        <v>305</v>
      </c>
      <c r="C134" s="327"/>
      <c r="D134" s="327"/>
      <c r="E134" s="327"/>
      <c r="F134" s="326"/>
      <c r="G134" s="147"/>
      <c r="H134" s="148"/>
      <c r="I134" s="148"/>
      <c r="J134" s="148"/>
      <c r="K134" s="149"/>
      <c r="L134" s="147"/>
      <c r="M134" s="148"/>
      <c r="N134" s="148"/>
      <c r="O134" s="148"/>
      <c r="P134" s="149"/>
      <c r="Q134" s="78"/>
      <c r="R134" s="79"/>
      <c r="S134" s="80"/>
      <c r="T134" s="70"/>
      <c r="U134" s="263" t="s">
        <v>158</v>
      </c>
      <c r="V134" s="264"/>
      <c r="W134" s="264"/>
      <c r="X134" s="265"/>
      <c r="Y134" s="221"/>
      <c r="Z134" s="222"/>
      <c r="AA134" s="222"/>
      <c r="AB134" s="72" t="s">
        <v>192</v>
      </c>
      <c r="AC134" s="170" t="str">
        <f>IF(Q135,"(有)青藍","　　")</f>
        <v>(有)青藍</v>
      </c>
      <c r="AD134" s="171"/>
      <c r="AE134" s="171"/>
      <c r="AF134" s="171"/>
      <c r="AG134" s="171"/>
      <c r="AH134" s="171"/>
      <c r="AI134" s="172"/>
      <c r="AJ134" s="76"/>
      <c r="AK134" s="76"/>
      <c r="AM134" s="278"/>
      <c r="AN134" s="279"/>
      <c r="AO134" s="279"/>
      <c r="AP134" s="280"/>
      <c r="AQ134" s="144"/>
      <c r="AR134" s="145"/>
      <c r="AS134" s="145"/>
      <c r="AT134" s="146"/>
      <c r="AU134" s="278"/>
      <c r="AV134" s="279"/>
      <c r="AW134" s="279"/>
      <c r="AX134" s="280"/>
      <c r="AY134" s="173"/>
      <c r="AZ134" s="174"/>
      <c r="BA134" s="174"/>
      <c r="BB134" s="174"/>
      <c r="BC134" s="174"/>
      <c r="BD134" s="174"/>
      <c r="BE134" s="174"/>
      <c r="BF134" s="175"/>
      <c r="BG134" s="144"/>
      <c r="BH134" s="145"/>
      <c r="BI134" s="146"/>
      <c r="BJ134" s="272"/>
      <c r="BK134" s="273"/>
      <c r="BL134" s="273"/>
      <c r="BM134" s="273"/>
      <c r="BN134" s="274"/>
      <c r="BO134" s="144"/>
      <c r="BP134" s="145"/>
      <c r="BQ134" s="145"/>
      <c r="BR134" s="145"/>
      <c r="BS134" s="145"/>
      <c r="BT134" s="145"/>
      <c r="BU134" s="145"/>
      <c r="BV134" s="145"/>
      <c r="BW134" s="145"/>
      <c r="BX134" s="146"/>
      <c r="BY134" s="64"/>
      <c r="BZ134" s="61"/>
      <c r="CA134" s="61"/>
      <c r="CG134" s="266">
        <f t="shared" ref="CG134" si="15">ROUND(G135*Q135,0)</f>
        <v>0</v>
      </c>
      <c r="CH134" s="266">
        <f t="shared" ref="CH134" si="16">ROUND(L135*Q135,0)</f>
        <v>0</v>
      </c>
    </row>
    <row r="135" spans="2:86" s="4" customFormat="1" ht="12" customHeight="1">
      <c r="B135" s="326"/>
      <c r="C135" s="327"/>
      <c r="D135" s="327"/>
      <c r="E135" s="327"/>
      <c r="F135" s="326"/>
      <c r="G135" s="216"/>
      <c r="H135" s="217"/>
      <c r="I135" s="145" t="s">
        <v>148</v>
      </c>
      <c r="J135" s="145"/>
      <c r="K135" s="146"/>
      <c r="L135" s="216"/>
      <c r="M135" s="217"/>
      <c r="N135" s="145" t="s">
        <v>148</v>
      </c>
      <c r="O135" s="145"/>
      <c r="P135" s="146"/>
      <c r="Q135" s="316">
        <v>1</v>
      </c>
      <c r="R135" s="317"/>
      <c r="S135" s="145" t="s">
        <v>180</v>
      </c>
      <c r="T135" s="146"/>
      <c r="U135" s="144" t="s">
        <v>121</v>
      </c>
      <c r="V135" s="145"/>
      <c r="W135" s="145"/>
      <c r="X135" s="146"/>
      <c r="Y135" s="208">
        <f>IF(Q135,199.2,"　")</f>
        <v>199.2</v>
      </c>
      <c r="Z135" s="209"/>
      <c r="AA135" s="145" t="s">
        <v>149</v>
      </c>
      <c r="AB135" s="146"/>
      <c r="AC135" s="188" t="str">
        <f>IF(Q135,"阿南市桑野町尾花117ほか","　　")</f>
        <v>阿南市桑野町尾花117ほか</v>
      </c>
      <c r="AD135" s="189"/>
      <c r="AE135" s="189"/>
      <c r="AF135" s="189"/>
      <c r="AG135" s="189"/>
      <c r="AH135" s="189"/>
      <c r="AI135" s="190"/>
      <c r="AJ135" s="76"/>
      <c r="AK135" s="76"/>
      <c r="AM135" s="275"/>
      <c r="AN135" s="276"/>
      <c r="AO135" s="276"/>
      <c r="AP135" s="277"/>
      <c r="AQ135" s="147"/>
      <c r="AR135" s="148"/>
      <c r="AS135" s="148"/>
      <c r="AT135" s="149"/>
      <c r="AU135" s="275"/>
      <c r="AV135" s="276"/>
      <c r="AW135" s="276"/>
      <c r="AX135" s="277"/>
      <c r="AY135" s="170"/>
      <c r="AZ135" s="171"/>
      <c r="BA135" s="171"/>
      <c r="BB135" s="171"/>
      <c r="BC135" s="171"/>
      <c r="BD135" s="171"/>
      <c r="BE135" s="171"/>
      <c r="BF135" s="172"/>
      <c r="BG135" s="147"/>
      <c r="BH135" s="148"/>
      <c r="BI135" s="149"/>
      <c r="BJ135" s="269"/>
      <c r="BK135" s="270"/>
      <c r="BL135" s="270"/>
      <c r="BM135" s="270"/>
      <c r="BN135" s="271"/>
      <c r="BO135" s="147"/>
      <c r="BP135" s="148"/>
      <c r="BQ135" s="148"/>
      <c r="BR135" s="148"/>
      <c r="BS135" s="148"/>
      <c r="BT135" s="148"/>
      <c r="BU135" s="148"/>
      <c r="BV135" s="148"/>
      <c r="BW135" s="148"/>
      <c r="BX135" s="149"/>
      <c r="BY135" s="64"/>
      <c r="BZ135" s="61"/>
      <c r="CA135" s="61"/>
      <c r="CG135" s="267"/>
      <c r="CH135" s="267"/>
    </row>
    <row r="136" spans="2:86" s="4" customFormat="1" ht="12" customHeight="1">
      <c r="B136" s="326" t="s">
        <v>306</v>
      </c>
      <c r="C136" s="327"/>
      <c r="D136" s="327"/>
      <c r="E136" s="327"/>
      <c r="F136" s="326"/>
      <c r="G136" s="147"/>
      <c r="H136" s="148"/>
      <c r="I136" s="148"/>
      <c r="J136" s="148"/>
      <c r="K136" s="149"/>
      <c r="L136" s="147"/>
      <c r="M136" s="148"/>
      <c r="N136" s="148"/>
      <c r="O136" s="148"/>
      <c r="P136" s="149"/>
      <c r="Q136" s="78"/>
      <c r="R136" s="79"/>
      <c r="S136" s="80"/>
      <c r="T136" s="70"/>
      <c r="U136" s="263" t="s">
        <v>158</v>
      </c>
      <c r="V136" s="264"/>
      <c r="W136" s="264"/>
      <c r="X136" s="265"/>
      <c r="Y136" s="221"/>
      <c r="Z136" s="222"/>
      <c r="AA136" s="222"/>
      <c r="AB136" s="72" t="s">
        <v>192</v>
      </c>
      <c r="AC136" s="170" t="str">
        <f>IF(Q137,"(有)青藍","　　")</f>
        <v>(有)青藍</v>
      </c>
      <c r="AD136" s="171"/>
      <c r="AE136" s="171"/>
      <c r="AF136" s="171"/>
      <c r="AG136" s="171"/>
      <c r="AH136" s="171"/>
      <c r="AI136" s="172"/>
      <c r="AJ136" s="76"/>
      <c r="AK136" s="76"/>
      <c r="AM136" s="278"/>
      <c r="AN136" s="279"/>
      <c r="AO136" s="279"/>
      <c r="AP136" s="280"/>
      <c r="AQ136" s="144"/>
      <c r="AR136" s="145"/>
      <c r="AS136" s="145"/>
      <c r="AT136" s="146"/>
      <c r="AU136" s="278"/>
      <c r="AV136" s="279"/>
      <c r="AW136" s="279"/>
      <c r="AX136" s="280"/>
      <c r="AY136" s="173"/>
      <c r="AZ136" s="174"/>
      <c r="BA136" s="174"/>
      <c r="BB136" s="174"/>
      <c r="BC136" s="174"/>
      <c r="BD136" s="174"/>
      <c r="BE136" s="174"/>
      <c r="BF136" s="175"/>
      <c r="BG136" s="144"/>
      <c r="BH136" s="145"/>
      <c r="BI136" s="146"/>
      <c r="BJ136" s="272"/>
      <c r="BK136" s="273"/>
      <c r="BL136" s="273"/>
      <c r="BM136" s="273"/>
      <c r="BN136" s="274"/>
      <c r="BO136" s="144"/>
      <c r="BP136" s="145"/>
      <c r="BQ136" s="145"/>
      <c r="BR136" s="145"/>
      <c r="BS136" s="145"/>
      <c r="BT136" s="145"/>
      <c r="BU136" s="145"/>
      <c r="BV136" s="145"/>
      <c r="BW136" s="145"/>
      <c r="BX136" s="146"/>
      <c r="BY136" s="64"/>
      <c r="BZ136" s="61"/>
      <c r="CA136" s="61"/>
      <c r="CG136" s="266">
        <f t="shared" ref="CG136" si="17">ROUND(G137*Q137,0)</f>
        <v>0</v>
      </c>
      <c r="CH136" s="266">
        <f t="shared" ref="CH136" si="18">ROUND(L137*Q137,0)</f>
        <v>0</v>
      </c>
    </row>
    <row r="137" spans="2:86" s="4" customFormat="1" ht="12" customHeight="1">
      <c r="B137" s="326"/>
      <c r="C137" s="327"/>
      <c r="D137" s="327"/>
      <c r="E137" s="327"/>
      <c r="F137" s="326"/>
      <c r="G137" s="216"/>
      <c r="H137" s="217"/>
      <c r="I137" s="145" t="s">
        <v>148</v>
      </c>
      <c r="J137" s="145"/>
      <c r="K137" s="146"/>
      <c r="L137" s="216"/>
      <c r="M137" s="217"/>
      <c r="N137" s="145" t="s">
        <v>148</v>
      </c>
      <c r="O137" s="145"/>
      <c r="P137" s="146"/>
      <c r="Q137" s="316">
        <v>1</v>
      </c>
      <c r="R137" s="317"/>
      <c r="S137" s="145" t="s">
        <v>180</v>
      </c>
      <c r="T137" s="146"/>
      <c r="U137" s="144" t="s">
        <v>121</v>
      </c>
      <c r="V137" s="145"/>
      <c r="W137" s="145"/>
      <c r="X137" s="146"/>
      <c r="Y137" s="208">
        <f>IF(Q137,199.2,"　")</f>
        <v>199.2</v>
      </c>
      <c r="Z137" s="209"/>
      <c r="AA137" s="145" t="s">
        <v>149</v>
      </c>
      <c r="AB137" s="146"/>
      <c r="AC137" s="188" t="str">
        <f>IF(Q137,"阿南市桑野町尾花117ほか","　　")</f>
        <v>阿南市桑野町尾花117ほか</v>
      </c>
      <c r="AD137" s="189"/>
      <c r="AE137" s="189"/>
      <c r="AF137" s="189"/>
      <c r="AG137" s="189"/>
      <c r="AH137" s="189"/>
      <c r="AI137" s="190"/>
      <c r="AJ137" s="76"/>
      <c r="AK137" s="76"/>
      <c r="AM137" s="275"/>
      <c r="AN137" s="276"/>
      <c r="AO137" s="276"/>
      <c r="AP137" s="277"/>
      <c r="AQ137" s="147"/>
      <c r="AR137" s="148"/>
      <c r="AS137" s="148"/>
      <c r="AT137" s="149"/>
      <c r="AU137" s="275"/>
      <c r="AV137" s="276"/>
      <c r="AW137" s="276"/>
      <c r="AX137" s="277"/>
      <c r="AY137" s="170"/>
      <c r="AZ137" s="171"/>
      <c r="BA137" s="171"/>
      <c r="BB137" s="171"/>
      <c r="BC137" s="171"/>
      <c r="BD137" s="171"/>
      <c r="BE137" s="171"/>
      <c r="BF137" s="172"/>
      <c r="BG137" s="147"/>
      <c r="BH137" s="148"/>
      <c r="BI137" s="149"/>
      <c r="BJ137" s="269"/>
      <c r="BK137" s="270"/>
      <c r="BL137" s="270"/>
      <c r="BM137" s="270"/>
      <c r="BN137" s="271"/>
      <c r="BO137" s="147"/>
      <c r="BP137" s="148"/>
      <c r="BQ137" s="148"/>
      <c r="BR137" s="148"/>
      <c r="BS137" s="148"/>
      <c r="BT137" s="148"/>
      <c r="BU137" s="148"/>
      <c r="BV137" s="148"/>
      <c r="BW137" s="148"/>
      <c r="BX137" s="149"/>
      <c r="BY137" s="64"/>
      <c r="BZ137" s="61"/>
      <c r="CA137" s="61"/>
      <c r="CG137" s="267"/>
      <c r="CH137" s="267"/>
    </row>
    <row r="138" spans="2:86" s="4" customFormat="1" ht="12" customHeight="1">
      <c r="B138" s="326" t="s">
        <v>393</v>
      </c>
      <c r="C138" s="327"/>
      <c r="D138" s="327"/>
      <c r="E138" s="327"/>
      <c r="F138" s="326"/>
      <c r="G138" s="147"/>
      <c r="H138" s="148"/>
      <c r="I138" s="148"/>
      <c r="J138" s="148"/>
      <c r="K138" s="149"/>
      <c r="L138" s="147"/>
      <c r="M138" s="148"/>
      <c r="N138" s="148"/>
      <c r="O138" s="148"/>
      <c r="P138" s="149"/>
      <c r="Q138" s="78"/>
      <c r="R138" s="79"/>
      <c r="S138" s="80"/>
      <c r="T138" s="70"/>
      <c r="U138" s="263" t="s">
        <v>158</v>
      </c>
      <c r="V138" s="264"/>
      <c r="W138" s="264"/>
      <c r="X138" s="265"/>
      <c r="Y138" s="184"/>
      <c r="Z138" s="185"/>
      <c r="AA138" s="185"/>
      <c r="AB138" s="71" t="s">
        <v>192</v>
      </c>
      <c r="AC138" s="170" t="str">
        <f t="shared" ref="AC138" si="19">IF(Q139,"(有)青藍","　　")</f>
        <v>(有)青藍</v>
      </c>
      <c r="AD138" s="171"/>
      <c r="AE138" s="171"/>
      <c r="AF138" s="171"/>
      <c r="AG138" s="171"/>
      <c r="AH138" s="171"/>
      <c r="AI138" s="172"/>
      <c r="AJ138" s="76"/>
      <c r="AK138" s="76"/>
      <c r="AM138" s="278"/>
      <c r="AN138" s="279"/>
      <c r="AO138" s="279"/>
      <c r="AP138" s="280"/>
      <c r="AQ138" s="144"/>
      <c r="AR138" s="145"/>
      <c r="AS138" s="145"/>
      <c r="AT138" s="146"/>
      <c r="AU138" s="278"/>
      <c r="AV138" s="279"/>
      <c r="AW138" s="279"/>
      <c r="AX138" s="280"/>
      <c r="AY138" s="173"/>
      <c r="AZ138" s="174"/>
      <c r="BA138" s="174"/>
      <c r="BB138" s="174"/>
      <c r="BC138" s="174"/>
      <c r="BD138" s="174"/>
      <c r="BE138" s="174"/>
      <c r="BF138" s="175"/>
      <c r="BG138" s="144"/>
      <c r="BH138" s="145"/>
      <c r="BI138" s="146"/>
      <c r="BJ138" s="272"/>
      <c r="BK138" s="273"/>
      <c r="BL138" s="273"/>
      <c r="BM138" s="273"/>
      <c r="BN138" s="274"/>
      <c r="BO138" s="144"/>
      <c r="BP138" s="145"/>
      <c r="BQ138" s="145"/>
      <c r="BR138" s="145"/>
      <c r="BS138" s="145"/>
      <c r="BT138" s="145"/>
      <c r="BU138" s="145"/>
      <c r="BV138" s="145"/>
      <c r="BW138" s="145"/>
      <c r="BX138" s="146"/>
      <c r="BY138" s="64"/>
      <c r="BZ138" s="61"/>
      <c r="CA138" s="61"/>
      <c r="CG138" s="266">
        <f t="shared" ref="CG138" si="20">ROUND(G139*Q139,0)</f>
        <v>0</v>
      </c>
      <c r="CH138" s="266">
        <f t="shared" ref="CH138" si="21">ROUND(L139*Q139,0)</f>
        <v>0</v>
      </c>
    </row>
    <row r="139" spans="2:86" s="4" customFormat="1" ht="12" customHeight="1">
      <c r="B139" s="326"/>
      <c r="C139" s="327"/>
      <c r="D139" s="327"/>
      <c r="E139" s="327"/>
      <c r="F139" s="326"/>
      <c r="G139" s="216"/>
      <c r="H139" s="217"/>
      <c r="I139" s="145" t="s">
        <v>148</v>
      </c>
      <c r="J139" s="145"/>
      <c r="K139" s="146"/>
      <c r="L139" s="216"/>
      <c r="M139" s="217"/>
      <c r="N139" s="145" t="s">
        <v>148</v>
      </c>
      <c r="O139" s="145"/>
      <c r="P139" s="146"/>
      <c r="Q139" s="316">
        <v>1</v>
      </c>
      <c r="R139" s="317"/>
      <c r="S139" s="145" t="s">
        <v>180</v>
      </c>
      <c r="T139" s="146"/>
      <c r="U139" s="144" t="s">
        <v>121</v>
      </c>
      <c r="V139" s="145"/>
      <c r="W139" s="145"/>
      <c r="X139" s="146"/>
      <c r="Y139" s="208">
        <f>IF(Q139,199.2,"　")</f>
        <v>199.2</v>
      </c>
      <c r="Z139" s="209"/>
      <c r="AA139" s="145" t="s">
        <v>149</v>
      </c>
      <c r="AB139" s="146"/>
      <c r="AC139" s="188" t="str">
        <f>IF(Q139,"阿南市桑野町尾花117ほか","　　")</f>
        <v>阿南市桑野町尾花117ほか</v>
      </c>
      <c r="AD139" s="189"/>
      <c r="AE139" s="189"/>
      <c r="AF139" s="189"/>
      <c r="AG139" s="189"/>
      <c r="AH139" s="189"/>
      <c r="AI139" s="190"/>
      <c r="AJ139" s="76"/>
      <c r="AK139" s="76"/>
      <c r="AM139" s="26"/>
      <c r="AN139" s="26"/>
      <c r="AO139" s="26"/>
      <c r="AP139" s="26"/>
      <c r="AQ139" s="26"/>
      <c r="AR139" s="26"/>
      <c r="AS139" s="26"/>
      <c r="AT139" s="26"/>
      <c r="AU139" s="26"/>
      <c r="AV139" s="26"/>
      <c r="AW139" s="26"/>
      <c r="AX139" s="26"/>
      <c r="AY139" s="26"/>
      <c r="AZ139" s="26"/>
      <c r="BA139" s="26"/>
      <c r="BB139" s="26"/>
      <c r="BC139" s="26"/>
      <c r="BD139" s="26"/>
      <c r="BE139" s="26"/>
      <c r="BF139" s="26"/>
      <c r="BG139" s="61"/>
      <c r="BH139" s="61"/>
      <c r="BI139" s="61"/>
      <c r="BJ139" s="61"/>
      <c r="BK139" s="61"/>
      <c r="BL139" s="61"/>
      <c r="BM139" s="61"/>
      <c r="BN139" s="61"/>
      <c r="BO139" s="61"/>
      <c r="BP139" s="61"/>
      <c r="BQ139" s="61"/>
      <c r="BR139" s="61"/>
      <c r="BS139" s="61"/>
      <c r="BT139" s="61"/>
      <c r="BU139" s="61"/>
      <c r="BV139" s="61"/>
      <c r="BW139" s="61"/>
      <c r="BX139" s="61"/>
      <c r="BY139" s="61"/>
      <c r="BZ139" s="61"/>
      <c r="CA139" s="61"/>
      <c r="CG139" s="267"/>
      <c r="CH139" s="267"/>
    </row>
    <row r="140" spans="2:86" s="4" customFormat="1" ht="12" customHeight="1">
      <c r="B140" s="211" t="s">
        <v>3</v>
      </c>
      <c r="C140" s="212"/>
      <c r="D140" s="212"/>
      <c r="E140" s="212"/>
      <c r="F140" s="211"/>
      <c r="G140" s="147"/>
      <c r="H140" s="148"/>
      <c r="I140" s="148"/>
      <c r="J140" s="148"/>
      <c r="K140" s="149"/>
      <c r="L140" s="147"/>
      <c r="M140" s="148"/>
      <c r="N140" s="148"/>
      <c r="O140" s="148"/>
      <c r="P140" s="149"/>
      <c r="Q140" s="78"/>
      <c r="R140" s="79"/>
      <c r="S140" s="80"/>
      <c r="T140" s="70"/>
      <c r="U140" s="263" t="s">
        <v>157</v>
      </c>
      <c r="V140" s="264"/>
      <c r="W140" s="264"/>
      <c r="X140" s="265"/>
      <c r="Y140" s="221"/>
      <c r="Z140" s="222"/>
      <c r="AA140" s="222"/>
      <c r="AB140" s="72" t="s">
        <v>192</v>
      </c>
      <c r="AC140" s="170" t="str">
        <f t="shared" ref="AC140" si="22">IF(Q141,"(有)青藍","　　")</f>
        <v>(有)青藍</v>
      </c>
      <c r="AD140" s="171"/>
      <c r="AE140" s="171"/>
      <c r="AF140" s="171"/>
      <c r="AG140" s="171"/>
      <c r="AH140" s="171"/>
      <c r="AI140" s="172"/>
      <c r="AJ140" s="76"/>
      <c r="AK140" s="76"/>
      <c r="AM140" s="39" t="s">
        <v>15</v>
      </c>
      <c r="AN140" s="39"/>
      <c r="AO140" s="39"/>
      <c r="AP140" s="39"/>
      <c r="AQ140" s="58"/>
      <c r="AR140" s="58"/>
      <c r="AS140" s="58"/>
      <c r="AT140" s="58"/>
      <c r="AU140" s="58"/>
      <c r="AV140" s="58"/>
      <c r="AW140" s="58"/>
      <c r="AX140" s="58"/>
      <c r="AY140" s="58"/>
      <c r="AZ140" s="58"/>
      <c r="BA140" s="58"/>
      <c r="BB140" s="58"/>
      <c r="BC140" s="58"/>
      <c r="BD140" s="58"/>
      <c r="BE140" s="58"/>
      <c r="BF140" s="48"/>
      <c r="BG140" s="48"/>
      <c r="BH140" s="48"/>
      <c r="BI140" s="48"/>
      <c r="BJ140" s="48"/>
      <c r="BK140" s="48"/>
      <c r="BL140" s="48"/>
      <c r="BM140" s="48"/>
      <c r="BN140" s="48"/>
      <c r="BO140" s="48"/>
      <c r="BP140" s="48"/>
      <c r="BQ140" s="48"/>
      <c r="BR140" s="48"/>
      <c r="BS140" s="48"/>
      <c r="BT140" s="48"/>
      <c r="BU140" s="48"/>
      <c r="BV140" s="48"/>
      <c r="BW140" s="48"/>
      <c r="BX140" s="48"/>
      <c r="BY140" s="18"/>
      <c r="BZ140" s="18"/>
      <c r="CA140" s="18"/>
      <c r="CG140" s="266">
        <f t="shared" ref="CG140" si="23">ROUND(G141*Q141,0)</f>
        <v>0</v>
      </c>
      <c r="CH140" s="266">
        <f t="shared" ref="CH140" si="24">ROUND(L141*Q141,0)</f>
        <v>0</v>
      </c>
    </row>
    <row r="141" spans="2:86" s="4" customFormat="1" ht="12" customHeight="1">
      <c r="B141" s="211"/>
      <c r="C141" s="212"/>
      <c r="D141" s="212"/>
      <c r="E141" s="212"/>
      <c r="F141" s="211"/>
      <c r="G141" s="216"/>
      <c r="H141" s="217"/>
      <c r="I141" s="145" t="s">
        <v>148</v>
      </c>
      <c r="J141" s="145"/>
      <c r="K141" s="146"/>
      <c r="L141" s="216"/>
      <c r="M141" s="217"/>
      <c r="N141" s="145" t="s">
        <v>148</v>
      </c>
      <c r="O141" s="145"/>
      <c r="P141" s="146"/>
      <c r="Q141" s="316">
        <v>1</v>
      </c>
      <c r="R141" s="317"/>
      <c r="S141" s="145" t="s">
        <v>180</v>
      </c>
      <c r="T141" s="146"/>
      <c r="U141" s="144" t="s">
        <v>121</v>
      </c>
      <c r="V141" s="145"/>
      <c r="W141" s="145"/>
      <c r="X141" s="146"/>
      <c r="Y141" s="208">
        <f>IF(Q141,4.8,"　")</f>
        <v>4.8</v>
      </c>
      <c r="Z141" s="209"/>
      <c r="AA141" s="145" t="s">
        <v>149</v>
      </c>
      <c r="AB141" s="146"/>
      <c r="AC141" s="188" t="str">
        <f>IF(Q141,"阿南市桑野町花坂64番地40","　　")</f>
        <v>阿南市桑野町花坂64番地40</v>
      </c>
      <c r="AD141" s="189"/>
      <c r="AE141" s="189"/>
      <c r="AF141" s="189"/>
      <c r="AG141" s="189"/>
      <c r="AH141" s="189"/>
      <c r="AI141" s="190"/>
      <c r="AJ141" s="76"/>
      <c r="AK141" s="76"/>
      <c r="AM141" s="147" t="s">
        <v>16</v>
      </c>
      <c r="AN141" s="148"/>
      <c r="AO141" s="148"/>
      <c r="AP141" s="147" t="s">
        <v>19</v>
      </c>
      <c r="AQ141" s="148"/>
      <c r="AR141" s="149"/>
      <c r="AS141" s="148" t="s">
        <v>21</v>
      </c>
      <c r="AT141" s="148"/>
      <c r="AU141" s="148"/>
      <c r="AV141" s="149"/>
      <c r="AW141" s="140" t="s">
        <v>38</v>
      </c>
      <c r="AX141" s="141"/>
      <c r="AY141" s="141"/>
      <c r="AZ141" s="142"/>
      <c r="BA141" s="140" t="s">
        <v>23</v>
      </c>
      <c r="BB141" s="141"/>
      <c r="BC141" s="141"/>
      <c r="BD141" s="141"/>
      <c r="BE141" s="141"/>
      <c r="BF141" s="141"/>
      <c r="BG141" s="142"/>
      <c r="BH141" s="140" t="s">
        <v>9</v>
      </c>
      <c r="BI141" s="141"/>
      <c r="BJ141" s="142"/>
      <c r="BK141" s="147" t="s">
        <v>10</v>
      </c>
      <c r="BL141" s="148"/>
      <c r="BM141" s="148"/>
      <c r="BN141" s="261"/>
      <c r="BO141" s="147" t="s">
        <v>24</v>
      </c>
      <c r="BP141" s="148"/>
      <c r="BQ141" s="148"/>
      <c r="BR141" s="148"/>
      <c r="BS141" s="148"/>
      <c r="BT141" s="148"/>
      <c r="BU141" s="148"/>
      <c r="BV141" s="148"/>
      <c r="BW141" s="148"/>
      <c r="BX141" s="149"/>
      <c r="BY141" s="64"/>
      <c r="BZ141" s="61"/>
      <c r="CA141" s="61"/>
      <c r="CG141" s="267"/>
      <c r="CH141" s="267"/>
    </row>
    <row r="142" spans="2:86" s="4" customFormat="1" ht="12" customHeight="1">
      <c r="B142" s="218" t="s">
        <v>186</v>
      </c>
      <c r="C142" s="191" t="s">
        <v>187</v>
      </c>
      <c r="D142" s="192"/>
      <c r="E142" s="192"/>
      <c r="F142" s="193"/>
      <c r="G142" s="147"/>
      <c r="H142" s="148"/>
      <c r="I142" s="148"/>
      <c r="J142" s="148"/>
      <c r="K142" s="149"/>
      <c r="L142" s="147"/>
      <c r="M142" s="148"/>
      <c r="N142" s="148"/>
      <c r="O142" s="148"/>
      <c r="P142" s="149"/>
      <c r="Q142" s="78"/>
      <c r="R142" s="79"/>
      <c r="S142" s="80"/>
      <c r="T142" s="70"/>
      <c r="U142" s="147"/>
      <c r="V142" s="148"/>
      <c r="W142" s="148"/>
      <c r="X142" s="149"/>
      <c r="Y142" s="221"/>
      <c r="Z142" s="222"/>
      <c r="AA142" s="222"/>
      <c r="AB142" s="72" t="s">
        <v>192</v>
      </c>
      <c r="AC142" s="170"/>
      <c r="AD142" s="170"/>
      <c r="AE142" s="170"/>
      <c r="AF142" s="170"/>
      <c r="AG142" s="170"/>
      <c r="AH142" s="170"/>
      <c r="AI142" s="207"/>
      <c r="AJ142" s="76"/>
      <c r="AK142" s="76"/>
      <c r="AM142" s="144" t="s">
        <v>17</v>
      </c>
      <c r="AN142" s="145"/>
      <c r="AO142" s="145"/>
      <c r="AP142" s="144" t="s">
        <v>20</v>
      </c>
      <c r="AQ142" s="145"/>
      <c r="AR142" s="146"/>
      <c r="AS142" s="145" t="s">
        <v>188</v>
      </c>
      <c r="AT142" s="145"/>
      <c r="AU142" s="145"/>
      <c r="AV142" s="146"/>
      <c r="AW142" s="140"/>
      <c r="AX142" s="141"/>
      <c r="AY142" s="141"/>
      <c r="AZ142" s="142"/>
      <c r="BA142" s="140"/>
      <c r="BB142" s="141"/>
      <c r="BC142" s="141"/>
      <c r="BD142" s="141"/>
      <c r="BE142" s="141"/>
      <c r="BF142" s="141"/>
      <c r="BG142" s="142"/>
      <c r="BH142" s="140"/>
      <c r="BI142" s="141"/>
      <c r="BJ142" s="142"/>
      <c r="BK142" s="144"/>
      <c r="BL142" s="145"/>
      <c r="BM142" s="145"/>
      <c r="BN142" s="262"/>
      <c r="BO142" s="144" t="s">
        <v>25</v>
      </c>
      <c r="BP142" s="145"/>
      <c r="BQ142" s="145"/>
      <c r="BR142" s="145"/>
      <c r="BS142" s="145"/>
      <c r="BT142" s="145"/>
      <c r="BU142" s="145"/>
      <c r="BV142" s="145"/>
      <c r="BW142" s="145"/>
      <c r="BX142" s="146"/>
      <c r="BY142" s="64"/>
      <c r="BZ142" s="61"/>
      <c r="CA142" s="61"/>
      <c r="CG142" s="266">
        <f t="shared" ref="CG142" si="25">ROUND(G143*Q143,0)</f>
        <v>0</v>
      </c>
      <c r="CH142" s="266">
        <f t="shared" ref="CH142" si="26">ROUND(L143*Q143,0)</f>
        <v>0</v>
      </c>
    </row>
    <row r="143" spans="2:86" s="4" customFormat="1" ht="12" customHeight="1">
      <c r="B143" s="219"/>
      <c r="C143" s="194"/>
      <c r="D143" s="195"/>
      <c r="E143" s="195"/>
      <c r="F143" s="196"/>
      <c r="G143" s="216"/>
      <c r="H143" s="217"/>
      <c r="I143" s="145" t="s">
        <v>148</v>
      </c>
      <c r="J143" s="145"/>
      <c r="K143" s="146"/>
      <c r="L143" s="216"/>
      <c r="M143" s="217"/>
      <c r="N143" s="145" t="s">
        <v>148</v>
      </c>
      <c r="O143" s="145"/>
      <c r="P143" s="146"/>
      <c r="Q143" s="223"/>
      <c r="R143" s="224"/>
      <c r="S143" s="145" t="s">
        <v>180</v>
      </c>
      <c r="T143" s="146"/>
      <c r="U143" s="144" t="s">
        <v>121</v>
      </c>
      <c r="V143" s="145"/>
      <c r="W143" s="145"/>
      <c r="X143" s="146"/>
      <c r="Y143" s="221"/>
      <c r="Z143" s="222"/>
      <c r="AA143" s="198" t="s">
        <v>149</v>
      </c>
      <c r="AB143" s="199"/>
      <c r="AC143" s="173"/>
      <c r="AD143" s="173"/>
      <c r="AE143" s="173"/>
      <c r="AF143" s="173"/>
      <c r="AG143" s="173"/>
      <c r="AH143" s="173"/>
      <c r="AI143" s="213"/>
      <c r="AJ143" s="76"/>
      <c r="AK143" s="76"/>
      <c r="AM143" s="140" t="s">
        <v>18</v>
      </c>
      <c r="AN143" s="141"/>
      <c r="AO143" s="142"/>
      <c r="AP143" s="84"/>
      <c r="AQ143" s="85"/>
      <c r="AR143" s="86"/>
      <c r="AS143" s="84"/>
      <c r="AT143" s="85"/>
      <c r="AU143" s="85"/>
      <c r="AV143" s="86"/>
      <c r="AW143" s="84"/>
      <c r="AX143" s="85"/>
      <c r="AY143" s="85"/>
      <c r="AZ143" s="86"/>
      <c r="BA143" s="84"/>
      <c r="BB143" s="85"/>
      <c r="BC143" s="85"/>
      <c r="BD143" s="85"/>
      <c r="BE143" s="85"/>
      <c r="BF143" s="85"/>
      <c r="BG143" s="86"/>
      <c r="BH143" s="84"/>
      <c r="BI143" s="85"/>
      <c r="BJ143" s="86"/>
      <c r="BK143" s="84"/>
      <c r="BL143" s="85"/>
      <c r="BM143" s="85"/>
      <c r="BN143" s="86"/>
      <c r="BO143" s="84"/>
      <c r="BP143" s="85"/>
      <c r="BQ143" s="85"/>
      <c r="BR143" s="85"/>
      <c r="BS143" s="85"/>
      <c r="BT143" s="85"/>
      <c r="BU143" s="85"/>
      <c r="BV143" s="85"/>
      <c r="BW143" s="85"/>
      <c r="BX143" s="86"/>
      <c r="BY143" s="62"/>
      <c r="BZ143" s="26"/>
      <c r="CA143" s="26"/>
      <c r="CG143" s="267"/>
      <c r="CH143" s="267"/>
    </row>
    <row r="144" spans="2:86" s="4" customFormat="1" ht="12" customHeight="1">
      <c r="B144" s="219"/>
      <c r="C144" s="191" t="s">
        <v>189</v>
      </c>
      <c r="D144" s="192"/>
      <c r="E144" s="192"/>
      <c r="F144" s="193"/>
      <c r="G144" s="147"/>
      <c r="H144" s="148"/>
      <c r="I144" s="148"/>
      <c r="J144" s="148"/>
      <c r="K144" s="149"/>
      <c r="L144" s="147"/>
      <c r="M144" s="148"/>
      <c r="N144" s="148"/>
      <c r="O144" s="148"/>
      <c r="P144" s="149"/>
      <c r="Q144" s="78"/>
      <c r="R144" s="79"/>
      <c r="S144" s="80"/>
      <c r="T144" s="70"/>
      <c r="U144" s="147"/>
      <c r="V144" s="148"/>
      <c r="W144" s="148"/>
      <c r="X144" s="149"/>
      <c r="Y144" s="184"/>
      <c r="Z144" s="185"/>
      <c r="AA144" s="185"/>
      <c r="AB144" s="71" t="s">
        <v>192</v>
      </c>
      <c r="AC144" s="170"/>
      <c r="AD144" s="170"/>
      <c r="AE144" s="170"/>
      <c r="AF144" s="170"/>
      <c r="AG144" s="170"/>
      <c r="AH144" s="170"/>
      <c r="AI144" s="207"/>
      <c r="AJ144" s="76"/>
      <c r="AK144" s="76"/>
      <c r="AM144" s="140" t="s">
        <v>18</v>
      </c>
      <c r="AN144" s="141"/>
      <c r="AO144" s="142"/>
      <c r="AP144" s="84"/>
      <c r="AQ144" s="85"/>
      <c r="AR144" s="86"/>
      <c r="AS144" s="84"/>
      <c r="AT144" s="85"/>
      <c r="AU144" s="85"/>
      <c r="AV144" s="86"/>
      <c r="AW144" s="84"/>
      <c r="AX144" s="85"/>
      <c r="AY144" s="85"/>
      <c r="AZ144" s="86"/>
      <c r="BA144" s="84"/>
      <c r="BB144" s="85"/>
      <c r="BC144" s="85"/>
      <c r="BD144" s="85"/>
      <c r="BE144" s="85"/>
      <c r="BF144" s="85"/>
      <c r="BG144" s="86"/>
      <c r="BH144" s="84"/>
      <c r="BI144" s="85"/>
      <c r="BJ144" s="86"/>
      <c r="BK144" s="84"/>
      <c r="BL144" s="85"/>
      <c r="BM144" s="85"/>
      <c r="BN144" s="86"/>
      <c r="BO144" s="84"/>
      <c r="BP144" s="85"/>
      <c r="BQ144" s="85"/>
      <c r="BR144" s="85"/>
      <c r="BS144" s="85"/>
      <c r="BT144" s="85"/>
      <c r="BU144" s="85"/>
      <c r="BV144" s="85"/>
      <c r="BW144" s="85"/>
      <c r="BX144" s="86"/>
      <c r="BY144" s="62"/>
      <c r="BZ144" s="26"/>
      <c r="CA144" s="26"/>
      <c r="CG144" s="266">
        <f t="shared" ref="CG144" si="27">ROUND(G145*Q145,0)</f>
        <v>0</v>
      </c>
      <c r="CH144" s="266">
        <f t="shared" ref="CH144" si="28">ROUND(L145*Q145,0)</f>
        <v>0</v>
      </c>
    </row>
    <row r="145" spans="2:86" s="4" customFormat="1" ht="12" customHeight="1">
      <c r="B145" s="220"/>
      <c r="C145" s="194"/>
      <c r="D145" s="195"/>
      <c r="E145" s="195"/>
      <c r="F145" s="196"/>
      <c r="G145" s="216"/>
      <c r="H145" s="217"/>
      <c r="I145" s="145" t="s">
        <v>148</v>
      </c>
      <c r="J145" s="145"/>
      <c r="K145" s="146"/>
      <c r="L145" s="216"/>
      <c r="M145" s="217"/>
      <c r="N145" s="145" t="s">
        <v>148</v>
      </c>
      <c r="O145" s="145"/>
      <c r="P145" s="146"/>
      <c r="Q145" s="223"/>
      <c r="R145" s="224"/>
      <c r="S145" s="145" t="s">
        <v>180</v>
      </c>
      <c r="T145" s="146"/>
      <c r="U145" s="144" t="s">
        <v>121</v>
      </c>
      <c r="V145" s="145"/>
      <c r="W145" s="145"/>
      <c r="X145" s="146"/>
      <c r="Y145" s="225"/>
      <c r="Z145" s="226"/>
      <c r="AA145" s="145" t="s">
        <v>149</v>
      </c>
      <c r="AB145" s="146"/>
      <c r="AC145" s="173"/>
      <c r="AD145" s="173"/>
      <c r="AE145" s="173"/>
      <c r="AF145" s="173"/>
      <c r="AG145" s="173"/>
      <c r="AH145" s="173"/>
      <c r="AI145" s="213"/>
      <c r="AJ145" s="76"/>
      <c r="AK145" s="76"/>
      <c r="AM145" s="140" t="s">
        <v>18</v>
      </c>
      <c r="AN145" s="141"/>
      <c r="AO145" s="142"/>
      <c r="AP145" s="84"/>
      <c r="AQ145" s="85"/>
      <c r="AR145" s="86"/>
      <c r="AS145" s="84"/>
      <c r="AT145" s="85"/>
      <c r="AU145" s="85"/>
      <c r="AV145" s="86"/>
      <c r="AW145" s="84"/>
      <c r="AX145" s="85"/>
      <c r="AY145" s="85"/>
      <c r="AZ145" s="86"/>
      <c r="BA145" s="84"/>
      <c r="BB145" s="85"/>
      <c r="BC145" s="85"/>
      <c r="BD145" s="85"/>
      <c r="BE145" s="85"/>
      <c r="BF145" s="85"/>
      <c r="BG145" s="86"/>
      <c r="BH145" s="84"/>
      <c r="BI145" s="85"/>
      <c r="BJ145" s="86"/>
      <c r="BK145" s="84"/>
      <c r="BL145" s="85"/>
      <c r="BM145" s="85"/>
      <c r="BN145" s="86"/>
      <c r="BO145" s="84"/>
      <c r="BP145" s="85"/>
      <c r="BQ145" s="85"/>
      <c r="BR145" s="85"/>
      <c r="BS145" s="85"/>
      <c r="BT145" s="85"/>
      <c r="BU145" s="85"/>
      <c r="BV145" s="85"/>
      <c r="BW145" s="85"/>
      <c r="BX145" s="86"/>
      <c r="BY145" s="62"/>
      <c r="BZ145" s="26"/>
      <c r="CA145" s="26"/>
      <c r="CG145" s="267"/>
      <c r="CH145" s="267"/>
    </row>
    <row r="146" spans="2:86" s="4" customFormat="1" ht="12" customHeight="1">
      <c r="B146" s="231" t="s">
        <v>110</v>
      </c>
      <c r="C146" s="191" t="s">
        <v>111</v>
      </c>
      <c r="D146" s="192"/>
      <c r="E146" s="192"/>
      <c r="F146" s="193"/>
      <c r="G146" s="147"/>
      <c r="H146" s="148"/>
      <c r="I146" s="148"/>
      <c r="J146" s="148"/>
      <c r="K146" s="149"/>
      <c r="L146" s="147"/>
      <c r="M146" s="148"/>
      <c r="N146" s="148"/>
      <c r="O146" s="148"/>
      <c r="P146" s="149"/>
      <c r="Q146" s="78"/>
      <c r="R146" s="79"/>
      <c r="S146" s="80"/>
      <c r="T146" s="70"/>
      <c r="U146" s="227" t="s">
        <v>147</v>
      </c>
      <c r="V146" s="228"/>
      <c r="W146" s="228"/>
      <c r="X146" s="229"/>
      <c r="Y146" s="184"/>
      <c r="Z146" s="185"/>
      <c r="AA146" s="185"/>
      <c r="AB146" s="71" t="s">
        <v>383</v>
      </c>
      <c r="AC146" s="170"/>
      <c r="AD146" s="170"/>
      <c r="AE146" s="170"/>
      <c r="AF146" s="170"/>
      <c r="AG146" s="170"/>
      <c r="AH146" s="170"/>
      <c r="AI146" s="207"/>
      <c r="AJ146" s="76"/>
      <c r="AK146" s="76"/>
      <c r="AM146" s="140" t="s">
        <v>18</v>
      </c>
      <c r="AN146" s="141"/>
      <c r="AO146" s="142"/>
      <c r="AP146" s="84"/>
      <c r="AQ146" s="85"/>
      <c r="AR146" s="86"/>
      <c r="AS146" s="84"/>
      <c r="AT146" s="85"/>
      <c r="AU146" s="85"/>
      <c r="AV146" s="86"/>
      <c r="AW146" s="84"/>
      <c r="AX146" s="85"/>
      <c r="AY146" s="85"/>
      <c r="AZ146" s="86"/>
      <c r="BA146" s="84"/>
      <c r="BB146" s="85"/>
      <c r="BC146" s="85"/>
      <c r="BD146" s="85"/>
      <c r="BE146" s="85"/>
      <c r="BF146" s="85"/>
      <c r="BG146" s="86"/>
      <c r="BH146" s="84"/>
      <c r="BI146" s="85"/>
      <c r="BJ146" s="86"/>
      <c r="BK146" s="84"/>
      <c r="BL146" s="85"/>
      <c r="BM146" s="85"/>
      <c r="BN146" s="86"/>
      <c r="BO146" s="84"/>
      <c r="BP146" s="85"/>
      <c r="BQ146" s="85"/>
      <c r="BR146" s="85"/>
      <c r="BS146" s="85"/>
      <c r="BT146" s="85"/>
      <c r="BU146" s="85"/>
      <c r="BV146" s="85"/>
      <c r="BW146" s="85"/>
      <c r="BX146" s="86"/>
      <c r="BY146" s="62"/>
      <c r="BZ146" s="26"/>
      <c r="CA146" s="26"/>
      <c r="CG146" s="266">
        <f t="shared" ref="CG146" si="29">ROUND(G147*Q147,0)</f>
        <v>0</v>
      </c>
      <c r="CH146" s="266">
        <f t="shared" ref="CH146" si="30">ROUND(L147*Q147,0)</f>
        <v>0</v>
      </c>
    </row>
    <row r="147" spans="2:86" s="4" customFormat="1" ht="12" customHeight="1">
      <c r="B147" s="232"/>
      <c r="C147" s="194"/>
      <c r="D147" s="195"/>
      <c r="E147" s="195"/>
      <c r="F147" s="196"/>
      <c r="G147" s="216"/>
      <c r="H147" s="217"/>
      <c r="I147" s="145" t="s">
        <v>148</v>
      </c>
      <c r="J147" s="145"/>
      <c r="K147" s="146"/>
      <c r="L147" s="216"/>
      <c r="M147" s="217"/>
      <c r="N147" s="145" t="s">
        <v>148</v>
      </c>
      <c r="O147" s="145"/>
      <c r="P147" s="146"/>
      <c r="Q147" s="223"/>
      <c r="R147" s="224"/>
      <c r="S147" s="145" t="s">
        <v>380</v>
      </c>
      <c r="T147" s="146"/>
      <c r="U147" s="144" t="s">
        <v>121</v>
      </c>
      <c r="V147" s="145"/>
      <c r="W147" s="145"/>
      <c r="X147" s="146"/>
      <c r="Y147" s="225"/>
      <c r="Z147" s="226"/>
      <c r="AA147" s="145" t="s">
        <v>149</v>
      </c>
      <c r="AB147" s="146"/>
      <c r="AC147" s="173"/>
      <c r="AD147" s="173"/>
      <c r="AE147" s="173"/>
      <c r="AF147" s="173"/>
      <c r="AG147" s="173"/>
      <c r="AH147" s="173"/>
      <c r="AI147" s="213"/>
      <c r="AJ147" s="76"/>
      <c r="AK147" s="76"/>
      <c r="AM147" s="140" t="s">
        <v>18</v>
      </c>
      <c r="AN147" s="141"/>
      <c r="AO147" s="142"/>
      <c r="AP147" s="84"/>
      <c r="AQ147" s="85"/>
      <c r="AR147" s="86"/>
      <c r="AS147" s="84"/>
      <c r="AT147" s="85"/>
      <c r="AU147" s="85"/>
      <c r="AV147" s="86"/>
      <c r="AW147" s="84"/>
      <c r="AX147" s="85"/>
      <c r="AY147" s="85"/>
      <c r="AZ147" s="86"/>
      <c r="BA147" s="84"/>
      <c r="BB147" s="85"/>
      <c r="BC147" s="85"/>
      <c r="BD147" s="85"/>
      <c r="BE147" s="85"/>
      <c r="BF147" s="85"/>
      <c r="BG147" s="86"/>
      <c r="BH147" s="84"/>
      <c r="BI147" s="85"/>
      <c r="BJ147" s="86"/>
      <c r="BK147" s="84"/>
      <c r="BL147" s="85"/>
      <c r="BM147" s="85"/>
      <c r="BN147" s="86"/>
      <c r="BO147" s="84"/>
      <c r="BP147" s="85"/>
      <c r="BQ147" s="85"/>
      <c r="BR147" s="85"/>
      <c r="BS147" s="85"/>
      <c r="BT147" s="85"/>
      <c r="BU147" s="85"/>
      <c r="BV147" s="85"/>
      <c r="BW147" s="85"/>
      <c r="BX147" s="86"/>
      <c r="BY147" s="62"/>
      <c r="BZ147" s="26"/>
      <c r="CA147" s="26"/>
      <c r="CG147" s="267"/>
      <c r="CH147" s="267"/>
    </row>
    <row r="148" spans="2:86" s="4" customFormat="1" ht="12" customHeight="1">
      <c r="B148" s="232"/>
      <c r="C148" s="181" t="s">
        <v>384</v>
      </c>
      <c r="D148" s="182"/>
      <c r="E148" s="182"/>
      <c r="F148" s="183"/>
      <c r="G148" s="147"/>
      <c r="H148" s="148"/>
      <c r="I148" s="148"/>
      <c r="J148" s="148"/>
      <c r="K148" s="149"/>
      <c r="L148" s="147"/>
      <c r="M148" s="148"/>
      <c r="N148" s="148"/>
      <c r="O148" s="148"/>
      <c r="P148" s="149"/>
      <c r="Q148" s="78"/>
      <c r="R148" s="79"/>
      <c r="S148" s="80"/>
      <c r="T148" s="70"/>
      <c r="U148" s="227" t="s">
        <v>147</v>
      </c>
      <c r="V148" s="228"/>
      <c r="W148" s="228"/>
      <c r="X148" s="229"/>
      <c r="Y148" s="184"/>
      <c r="Z148" s="185"/>
      <c r="AA148" s="185"/>
      <c r="AB148" s="71" t="s">
        <v>192</v>
      </c>
      <c r="AC148" s="170"/>
      <c r="AD148" s="170"/>
      <c r="AE148" s="170"/>
      <c r="AF148" s="170"/>
      <c r="AG148" s="170"/>
      <c r="AH148" s="170"/>
      <c r="AI148" s="207"/>
      <c r="AJ148" s="76"/>
      <c r="AK148" s="76"/>
      <c r="AM148" s="140" t="s">
        <v>18</v>
      </c>
      <c r="AN148" s="141"/>
      <c r="AO148" s="142"/>
      <c r="AP148" s="84"/>
      <c r="AQ148" s="85"/>
      <c r="AR148" s="86"/>
      <c r="AS148" s="84"/>
      <c r="AT148" s="85"/>
      <c r="AU148" s="85"/>
      <c r="AV148" s="86"/>
      <c r="AW148" s="84"/>
      <c r="AX148" s="85"/>
      <c r="AY148" s="85"/>
      <c r="AZ148" s="86"/>
      <c r="BA148" s="84"/>
      <c r="BB148" s="85"/>
      <c r="BC148" s="85"/>
      <c r="BD148" s="85"/>
      <c r="BE148" s="85"/>
      <c r="BF148" s="85"/>
      <c r="BG148" s="86"/>
      <c r="BH148" s="84"/>
      <c r="BI148" s="85"/>
      <c r="BJ148" s="86"/>
      <c r="BK148" s="84"/>
      <c r="BL148" s="85"/>
      <c r="BM148" s="85"/>
      <c r="BN148" s="86"/>
      <c r="BO148" s="84"/>
      <c r="BP148" s="85"/>
      <c r="BQ148" s="85"/>
      <c r="BR148" s="85"/>
      <c r="BS148" s="85"/>
      <c r="BT148" s="85"/>
      <c r="BU148" s="85"/>
      <c r="BV148" s="85"/>
      <c r="BW148" s="85"/>
      <c r="BX148" s="86"/>
      <c r="BY148" s="62"/>
      <c r="BZ148" s="26"/>
      <c r="CA148" s="26"/>
      <c r="CG148" s="266">
        <f t="shared" ref="CG148" si="31">ROUND(G149*Q149,0)</f>
        <v>0</v>
      </c>
      <c r="CH148" s="266">
        <f t="shared" ref="CH148" si="32">ROUND(L149*Q149,0)</f>
        <v>0</v>
      </c>
    </row>
    <row r="149" spans="2:86" s="4" customFormat="1" ht="12" customHeight="1">
      <c r="B149" s="232"/>
      <c r="C149" s="204" t="s">
        <v>183</v>
      </c>
      <c r="D149" s="205"/>
      <c r="E149" s="205"/>
      <c r="F149" s="206"/>
      <c r="G149" s="216"/>
      <c r="H149" s="217"/>
      <c r="I149" s="145" t="s">
        <v>148</v>
      </c>
      <c r="J149" s="145"/>
      <c r="K149" s="146"/>
      <c r="L149" s="216"/>
      <c r="M149" s="217"/>
      <c r="N149" s="145" t="s">
        <v>148</v>
      </c>
      <c r="O149" s="145"/>
      <c r="P149" s="146"/>
      <c r="Q149" s="234"/>
      <c r="R149" s="235"/>
      <c r="S149" s="145" t="s">
        <v>180</v>
      </c>
      <c r="T149" s="146"/>
      <c r="U149" s="144" t="s">
        <v>121</v>
      </c>
      <c r="V149" s="145"/>
      <c r="W149" s="145"/>
      <c r="X149" s="146"/>
      <c r="Y149" s="225"/>
      <c r="Z149" s="226"/>
      <c r="AA149" s="145" t="s">
        <v>149</v>
      </c>
      <c r="AB149" s="146"/>
      <c r="AC149" s="173"/>
      <c r="AD149" s="173"/>
      <c r="AE149" s="173"/>
      <c r="AF149" s="173"/>
      <c r="AG149" s="173"/>
      <c r="AH149" s="173"/>
      <c r="AI149" s="213"/>
      <c r="AJ149" s="76"/>
      <c r="AK149" s="76"/>
      <c r="AM149" s="140" t="s">
        <v>18</v>
      </c>
      <c r="AN149" s="141"/>
      <c r="AO149" s="142"/>
      <c r="AP149" s="84"/>
      <c r="AQ149" s="85"/>
      <c r="AR149" s="86"/>
      <c r="AS149" s="84"/>
      <c r="AT149" s="85"/>
      <c r="AU149" s="85"/>
      <c r="AV149" s="86"/>
      <c r="AW149" s="84"/>
      <c r="AX149" s="85"/>
      <c r="AY149" s="85"/>
      <c r="AZ149" s="86"/>
      <c r="BA149" s="84"/>
      <c r="BB149" s="85"/>
      <c r="BC149" s="85"/>
      <c r="BD149" s="85"/>
      <c r="BE149" s="85"/>
      <c r="BF149" s="85"/>
      <c r="BG149" s="86"/>
      <c r="BH149" s="84"/>
      <c r="BI149" s="85"/>
      <c r="BJ149" s="86"/>
      <c r="BK149" s="84"/>
      <c r="BL149" s="85"/>
      <c r="BM149" s="85"/>
      <c r="BN149" s="86"/>
      <c r="BO149" s="84"/>
      <c r="BP149" s="85"/>
      <c r="BQ149" s="85"/>
      <c r="BR149" s="85"/>
      <c r="BS149" s="85"/>
      <c r="BT149" s="85"/>
      <c r="BU149" s="85"/>
      <c r="BV149" s="85"/>
      <c r="BW149" s="85"/>
      <c r="BX149" s="86"/>
      <c r="BY149" s="62"/>
      <c r="BZ149" s="26"/>
      <c r="CA149" s="26"/>
      <c r="CG149" s="267"/>
      <c r="CH149" s="267"/>
    </row>
    <row r="150" spans="2:86" s="4" customFormat="1" ht="12" customHeight="1">
      <c r="B150" s="232"/>
      <c r="C150" s="191" t="s">
        <v>112</v>
      </c>
      <c r="D150" s="192"/>
      <c r="E150" s="192"/>
      <c r="F150" s="193"/>
      <c r="G150" s="147"/>
      <c r="H150" s="148"/>
      <c r="I150" s="148"/>
      <c r="J150" s="148"/>
      <c r="K150" s="149"/>
      <c r="L150" s="147"/>
      <c r="M150" s="148"/>
      <c r="N150" s="148"/>
      <c r="O150" s="148"/>
      <c r="P150" s="149"/>
      <c r="Q150" s="78"/>
      <c r="R150" s="79"/>
      <c r="S150" s="80"/>
      <c r="T150" s="70"/>
      <c r="U150" s="227" t="s">
        <v>147</v>
      </c>
      <c r="V150" s="228"/>
      <c r="W150" s="228"/>
      <c r="X150" s="229"/>
      <c r="Y150" s="184"/>
      <c r="Z150" s="185"/>
      <c r="AA150" s="185"/>
      <c r="AB150" s="71" t="s">
        <v>383</v>
      </c>
      <c r="AC150" s="170"/>
      <c r="AD150" s="170"/>
      <c r="AE150" s="170"/>
      <c r="AF150" s="170"/>
      <c r="AG150" s="170"/>
      <c r="AH150" s="170"/>
      <c r="AI150" s="207"/>
      <c r="AJ150" s="76"/>
      <c r="AK150" s="76"/>
      <c r="AM150" s="140" t="s">
        <v>18</v>
      </c>
      <c r="AN150" s="141"/>
      <c r="AO150" s="142"/>
      <c r="AP150" s="84"/>
      <c r="AQ150" s="85"/>
      <c r="AR150" s="86"/>
      <c r="AS150" s="84"/>
      <c r="AT150" s="85"/>
      <c r="AU150" s="85"/>
      <c r="AV150" s="86"/>
      <c r="AW150" s="84"/>
      <c r="AX150" s="85"/>
      <c r="AY150" s="85"/>
      <c r="AZ150" s="86"/>
      <c r="BA150" s="84"/>
      <c r="BB150" s="85"/>
      <c r="BC150" s="85"/>
      <c r="BD150" s="85"/>
      <c r="BE150" s="85"/>
      <c r="BF150" s="85"/>
      <c r="BG150" s="86"/>
      <c r="BH150" s="84"/>
      <c r="BI150" s="85"/>
      <c r="BJ150" s="86"/>
      <c r="BK150" s="84"/>
      <c r="BL150" s="85"/>
      <c r="BM150" s="85"/>
      <c r="BN150" s="86"/>
      <c r="BO150" s="84"/>
      <c r="BP150" s="85"/>
      <c r="BQ150" s="85"/>
      <c r="BR150" s="85"/>
      <c r="BS150" s="85"/>
      <c r="BT150" s="85"/>
      <c r="BU150" s="85"/>
      <c r="BV150" s="85"/>
      <c r="BW150" s="85"/>
      <c r="BX150" s="86"/>
      <c r="BY150" s="62"/>
      <c r="BZ150" s="26"/>
      <c r="CA150" s="26"/>
      <c r="CG150" s="266">
        <f t="shared" ref="CG150" si="33">ROUND(G151*Q151,0)</f>
        <v>0</v>
      </c>
      <c r="CH150" s="266">
        <f t="shared" ref="CH150" si="34">ROUND(L151*Q151,0)</f>
        <v>0</v>
      </c>
    </row>
    <row r="151" spans="2:86" s="4" customFormat="1" ht="12" customHeight="1">
      <c r="B151" s="232"/>
      <c r="C151" s="194"/>
      <c r="D151" s="195"/>
      <c r="E151" s="195"/>
      <c r="F151" s="196"/>
      <c r="G151" s="216"/>
      <c r="H151" s="217"/>
      <c r="I151" s="145" t="s">
        <v>148</v>
      </c>
      <c r="J151" s="145"/>
      <c r="K151" s="146"/>
      <c r="L151" s="216"/>
      <c r="M151" s="217"/>
      <c r="N151" s="145" t="s">
        <v>148</v>
      </c>
      <c r="O151" s="145"/>
      <c r="P151" s="146"/>
      <c r="Q151" s="223"/>
      <c r="R151" s="224"/>
      <c r="S151" s="145" t="s">
        <v>180</v>
      </c>
      <c r="T151" s="146"/>
      <c r="U151" s="144" t="s">
        <v>121</v>
      </c>
      <c r="V151" s="145"/>
      <c r="W151" s="145"/>
      <c r="X151" s="146"/>
      <c r="Y151" s="225"/>
      <c r="Z151" s="226"/>
      <c r="AA151" s="145" t="s">
        <v>149</v>
      </c>
      <c r="AB151" s="146"/>
      <c r="AC151" s="144"/>
      <c r="AD151" s="144"/>
      <c r="AE151" s="144"/>
      <c r="AF151" s="144"/>
      <c r="AG151" s="144"/>
      <c r="AH151" s="144"/>
      <c r="AI151" s="210"/>
      <c r="AJ151" s="58"/>
      <c r="AK151" s="58"/>
      <c r="AM151" s="140" t="s">
        <v>18</v>
      </c>
      <c r="AN151" s="141"/>
      <c r="AO151" s="142"/>
      <c r="AP151" s="84"/>
      <c r="AQ151" s="85"/>
      <c r="AR151" s="86"/>
      <c r="AS151" s="84"/>
      <c r="AT151" s="85"/>
      <c r="AU151" s="85"/>
      <c r="AV151" s="86"/>
      <c r="AW151" s="84"/>
      <c r="AX151" s="85"/>
      <c r="AY151" s="85"/>
      <c r="AZ151" s="86"/>
      <c r="BA151" s="84"/>
      <c r="BB151" s="85"/>
      <c r="BC151" s="85"/>
      <c r="BD151" s="85"/>
      <c r="BE151" s="85"/>
      <c r="BF151" s="85"/>
      <c r="BG151" s="86"/>
      <c r="BH151" s="84"/>
      <c r="BI151" s="85"/>
      <c r="BJ151" s="86"/>
      <c r="BK151" s="84"/>
      <c r="BL151" s="85"/>
      <c r="BM151" s="85"/>
      <c r="BN151" s="86"/>
      <c r="BO151" s="84"/>
      <c r="BP151" s="85"/>
      <c r="BQ151" s="85"/>
      <c r="BR151" s="85"/>
      <c r="BS151" s="85"/>
      <c r="BT151" s="85"/>
      <c r="BU151" s="85"/>
      <c r="BV151" s="85"/>
      <c r="BW151" s="85"/>
      <c r="BX151" s="86"/>
      <c r="BY151" s="62"/>
      <c r="BZ151" s="26"/>
      <c r="CA151" s="26"/>
      <c r="CG151" s="267"/>
      <c r="CH151" s="267"/>
    </row>
    <row r="152" spans="2:86" s="4" customFormat="1" ht="12" customHeight="1">
      <c r="B152" s="232"/>
      <c r="C152" s="181" t="s">
        <v>4</v>
      </c>
      <c r="D152" s="182"/>
      <c r="E152" s="182"/>
      <c r="F152" s="183"/>
      <c r="G152" s="147"/>
      <c r="H152" s="148"/>
      <c r="I152" s="148"/>
      <c r="J152" s="148"/>
      <c r="K152" s="149"/>
      <c r="L152" s="147"/>
      <c r="M152" s="148"/>
      <c r="N152" s="148"/>
      <c r="O152" s="148"/>
      <c r="P152" s="149"/>
      <c r="Q152" s="78"/>
      <c r="R152" s="79"/>
      <c r="S152" s="80"/>
      <c r="T152" s="70"/>
      <c r="U152" s="227" t="s">
        <v>147</v>
      </c>
      <c r="V152" s="228"/>
      <c r="W152" s="228"/>
      <c r="X152" s="229"/>
      <c r="Y152" s="184"/>
      <c r="Z152" s="185"/>
      <c r="AA152" s="185"/>
      <c r="AB152" s="71" t="s">
        <v>192</v>
      </c>
      <c r="AC152" s="147"/>
      <c r="AD152" s="147"/>
      <c r="AE152" s="147"/>
      <c r="AF152" s="147"/>
      <c r="AG152" s="147"/>
      <c r="AH152" s="147"/>
      <c r="AI152" s="230"/>
      <c r="AJ152" s="58"/>
      <c r="AK152" s="58"/>
      <c r="AM152" s="61"/>
      <c r="AN152" s="61"/>
      <c r="AO152" s="61"/>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G152" s="266">
        <f t="shared" ref="CG152" si="35">ROUND(G153*Q153,0)</f>
        <v>0</v>
      </c>
      <c r="CH152" s="266">
        <f t="shared" ref="CH152" si="36">ROUND(L153*Q153,0)</f>
        <v>0</v>
      </c>
    </row>
    <row r="153" spans="2:86" s="4" customFormat="1" ht="12" customHeight="1">
      <c r="B153" s="233"/>
      <c r="C153" s="204" t="s">
        <v>190</v>
      </c>
      <c r="D153" s="205"/>
      <c r="E153" s="205"/>
      <c r="F153" s="206"/>
      <c r="G153" s="216"/>
      <c r="H153" s="217"/>
      <c r="I153" s="145" t="s">
        <v>148</v>
      </c>
      <c r="J153" s="145"/>
      <c r="K153" s="146"/>
      <c r="L153" s="216"/>
      <c r="M153" s="217"/>
      <c r="N153" s="145" t="s">
        <v>148</v>
      </c>
      <c r="O153" s="145"/>
      <c r="P153" s="146"/>
      <c r="Q153" s="223"/>
      <c r="R153" s="224"/>
      <c r="S153" s="145" t="s">
        <v>180</v>
      </c>
      <c r="T153" s="146"/>
      <c r="U153" s="144" t="s">
        <v>121</v>
      </c>
      <c r="V153" s="145"/>
      <c r="W153" s="145"/>
      <c r="X153" s="146"/>
      <c r="Y153" s="225"/>
      <c r="Z153" s="226"/>
      <c r="AA153" s="145" t="s">
        <v>149</v>
      </c>
      <c r="AB153" s="146"/>
      <c r="AC153" s="144"/>
      <c r="AD153" s="144"/>
      <c r="AE153" s="144"/>
      <c r="AF153" s="144"/>
      <c r="AG153" s="144"/>
      <c r="AH153" s="144"/>
      <c r="AI153" s="210"/>
      <c r="AJ153" s="58"/>
      <c r="AK153" s="58"/>
      <c r="AM153" s="83" t="s">
        <v>124</v>
      </c>
      <c r="AN153" s="83"/>
      <c r="AO153" s="83"/>
      <c r="AP153" s="83"/>
      <c r="AQ153" s="83"/>
      <c r="AR153" s="83"/>
      <c r="AS153" s="83"/>
      <c r="AT153" s="83"/>
      <c r="AU153" s="83"/>
      <c r="AV153" s="83"/>
      <c r="AW153" s="83"/>
      <c r="AX153" s="83"/>
      <c r="AY153" s="83"/>
      <c r="AZ153" s="83"/>
      <c r="BA153" s="83"/>
      <c r="BB153" s="83"/>
      <c r="BC153" s="83"/>
      <c r="BD153" s="83"/>
      <c r="BE153" s="83"/>
      <c r="BF153" s="83"/>
      <c r="BG153" s="83"/>
      <c r="BH153" s="83"/>
      <c r="BI153" s="83"/>
      <c r="BJ153" s="83"/>
      <c r="BK153" s="83"/>
      <c r="BL153" s="83"/>
      <c r="BM153" s="83"/>
      <c r="BN153" s="83"/>
      <c r="BO153" s="83"/>
      <c r="BP153" s="83"/>
      <c r="BQ153" s="83"/>
      <c r="BR153" s="83"/>
      <c r="BS153" s="83"/>
      <c r="BT153" s="83"/>
      <c r="BU153" s="83"/>
      <c r="BV153" s="83"/>
      <c r="BW153" s="83"/>
      <c r="BX153" s="83"/>
      <c r="BY153" s="83"/>
      <c r="BZ153" s="83"/>
      <c r="CA153" s="83"/>
      <c r="CG153" s="267"/>
      <c r="CH153" s="267"/>
    </row>
    <row r="154" spans="2:86" s="4" customFormat="1" ht="12" customHeight="1">
      <c r="B154" s="236" t="s">
        <v>4</v>
      </c>
      <c r="C154" s="238"/>
      <c r="D154" s="239"/>
      <c r="E154" s="239"/>
      <c r="F154" s="240"/>
      <c r="G154" s="147"/>
      <c r="H154" s="148"/>
      <c r="I154" s="148"/>
      <c r="J154" s="148"/>
      <c r="K154" s="149"/>
      <c r="L154" s="147"/>
      <c r="M154" s="148"/>
      <c r="N154" s="148"/>
      <c r="O154" s="148"/>
      <c r="P154" s="149"/>
      <c r="Q154" s="78"/>
      <c r="R154" s="79"/>
      <c r="S154" s="80"/>
      <c r="T154" s="70"/>
      <c r="U154" s="147"/>
      <c r="V154" s="148"/>
      <c r="W154" s="148"/>
      <c r="X154" s="149"/>
      <c r="Y154" s="221"/>
      <c r="Z154" s="222"/>
      <c r="AA154" s="222"/>
      <c r="AB154" s="72" t="s">
        <v>192</v>
      </c>
      <c r="AC154" s="147"/>
      <c r="AD154" s="147"/>
      <c r="AE154" s="147"/>
      <c r="AF154" s="147"/>
      <c r="AG154" s="147"/>
      <c r="AH154" s="147"/>
      <c r="AI154" s="230"/>
      <c r="AJ154" s="58"/>
      <c r="AK154" s="58"/>
      <c r="AL154" s="68"/>
      <c r="AM154" s="7" t="s">
        <v>122</v>
      </c>
      <c r="AN154" s="50"/>
      <c r="AO154" s="50"/>
      <c r="AP154" s="50"/>
      <c r="AQ154" s="50"/>
      <c r="AR154" s="50"/>
      <c r="AS154" s="50"/>
      <c r="AT154" s="50"/>
      <c r="AU154" s="50"/>
      <c r="AV154" s="50"/>
      <c r="AW154" s="50"/>
      <c r="AX154" s="50"/>
      <c r="AY154" s="50"/>
      <c r="AZ154" s="50"/>
      <c r="BA154" s="50"/>
      <c r="BB154" s="50"/>
      <c r="BC154" s="50"/>
      <c r="BD154" s="50"/>
      <c r="BE154" s="50"/>
      <c r="BF154" s="50"/>
      <c r="BG154" s="50"/>
      <c r="BH154" s="50"/>
      <c r="BI154" s="50"/>
      <c r="BJ154" s="50"/>
      <c r="BK154" s="50"/>
      <c r="BL154" s="50"/>
      <c r="BM154" s="50"/>
      <c r="BN154" s="50"/>
      <c r="BO154" s="50"/>
      <c r="BP154" s="50"/>
      <c r="BQ154" s="50"/>
      <c r="BR154" s="50"/>
      <c r="BS154" s="50"/>
      <c r="BT154" s="50"/>
      <c r="BU154" s="50"/>
      <c r="BV154" s="50"/>
      <c r="BW154" s="50"/>
      <c r="BX154" s="50"/>
      <c r="BY154" s="47"/>
      <c r="BZ154" s="47"/>
      <c r="CA154" s="47"/>
      <c r="CG154" s="266">
        <f t="shared" ref="CG154" si="37">ROUND(G155*Q155,0)</f>
        <v>0</v>
      </c>
      <c r="CH154" s="266">
        <f t="shared" ref="CH154" si="38">ROUND(L155*Q155,0)</f>
        <v>0</v>
      </c>
    </row>
    <row r="155" spans="2:86" s="4" customFormat="1" ht="12" customHeight="1">
      <c r="B155" s="237"/>
      <c r="C155" s="241"/>
      <c r="D155" s="242"/>
      <c r="E155" s="242"/>
      <c r="F155" s="243"/>
      <c r="G155" s="216"/>
      <c r="H155" s="217"/>
      <c r="I155" s="145" t="s">
        <v>148</v>
      </c>
      <c r="J155" s="145"/>
      <c r="K155" s="146"/>
      <c r="L155" s="216"/>
      <c r="M155" s="217"/>
      <c r="N155" s="145" t="s">
        <v>148</v>
      </c>
      <c r="O155" s="145"/>
      <c r="P155" s="146"/>
      <c r="Q155" s="223"/>
      <c r="R155" s="224"/>
      <c r="S155" s="145" t="s">
        <v>180</v>
      </c>
      <c r="T155" s="146"/>
      <c r="U155" s="144" t="s">
        <v>381</v>
      </c>
      <c r="V155" s="145"/>
      <c r="W155" s="145"/>
      <c r="X155" s="146"/>
      <c r="Y155" s="221"/>
      <c r="Z155" s="222"/>
      <c r="AA155" s="198" t="s">
        <v>149</v>
      </c>
      <c r="AB155" s="199"/>
      <c r="AC155" s="144"/>
      <c r="AD155" s="144"/>
      <c r="AE155" s="144"/>
      <c r="AF155" s="144"/>
      <c r="AG155" s="144"/>
      <c r="AH155" s="144"/>
      <c r="AI155" s="210"/>
      <c r="AJ155" s="58"/>
      <c r="AK155" s="58"/>
      <c r="AM155" s="5" t="s">
        <v>283</v>
      </c>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46"/>
      <c r="BZ155" s="46"/>
      <c r="CA155" s="46"/>
      <c r="CG155" s="267"/>
      <c r="CH155" s="267"/>
    </row>
    <row r="156" spans="2:86" s="4" customFormat="1" ht="12" customHeight="1">
      <c r="B156" s="257" t="s">
        <v>5</v>
      </c>
      <c r="C156" s="191" t="s">
        <v>6</v>
      </c>
      <c r="D156" s="192"/>
      <c r="E156" s="192"/>
      <c r="F156" s="193"/>
      <c r="G156" s="147"/>
      <c r="H156" s="148"/>
      <c r="I156" s="148"/>
      <c r="J156" s="148"/>
      <c r="K156" s="149"/>
      <c r="L156" s="147"/>
      <c r="M156" s="148"/>
      <c r="N156" s="148"/>
      <c r="O156" s="148"/>
      <c r="P156" s="149"/>
      <c r="Q156" s="78"/>
      <c r="R156" s="79"/>
      <c r="S156" s="80"/>
      <c r="T156" s="70"/>
      <c r="U156" s="227" t="s">
        <v>147</v>
      </c>
      <c r="V156" s="228"/>
      <c r="W156" s="228"/>
      <c r="X156" s="229"/>
      <c r="Y156" s="184"/>
      <c r="Z156" s="185"/>
      <c r="AA156" s="185"/>
      <c r="AB156" s="71" t="s">
        <v>192</v>
      </c>
      <c r="AC156" s="147"/>
      <c r="AD156" s="147"/>
      <c r="AE156" s="147"/>
      <c r="AF156" s="147"/>
      <c r="AG156" s="147"/>
      <c r="AH156" s="147"/>
      <c r="AI156" s="230"/>
      <c r="AJ156" s="58"/>
      <c r="AK156" s="58"/>
      <c r="AM156" s="5" t="s">
        <v>284</v>
      </c>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46"/>
      <c r="BZ156" s="46"/>
      <c r="CA156" s="46"/>
      <c r="CG156" s="266">
        <f t="shared" ref="CG156" si="39">ROUND(G157*Q157,0)</f>
        <v>0</v>
      </c>
      <c r="CH156" s="266">
        <f t="shared" ref="CH156" si="40">ROUND(L157*Q157,0)</f>
        <v>0</v>
      </c>
    </row>
    <row r="157" spans="2:86" s="4" customFormat="1" ht="12" customHeight="1">
      <c r="B157" s="257"/>
      <c r="C157" s="194"/>
      <c r="D157" s="195"/>
      <c r="E157" s="195"/>
      <c r="F157" s="196"/>
      <c r="G157" s="216"/>
      <c r="H157" s="217"/>
      <c r="I157" s="145" t="s">
        <v>148</v>
      </c>
      <c r="J157" s="145"/>
      <c r="K157" s="146"/>
      <c r="L157" s="216"/>
      <c r="M157" s="217"/>
      <c r="N157" s="145" t="s">
        <v>148</v>
      </c>
      <c r="O157" s="145"/>
      <c r="P157" s="146"/>
      <c r="Q157" s="223"/>
      <c r="R157" s="224"/>
      <c r="S157" s="145" t="s">
        <v>180</v>
      </c>
      <c r="T157" s="146"/>
      <c r="U157" s="144" t="s">
        <v>121</v>
      </c>
      <c r="V157" s="145"/>
      <c r="W157" s="145"/>
      <c r="X157" s="146"/>
      <c r="Y157" s="225"/>
      <c r="Z157" s="226"/>
      <c r="AA157" s="145" t="s">
        <v>149</v>
      </c>
      <c r="AB157" s="146"/>
      <c r="AC157" s="144"/>
      <c r="AD157" s="144"/>
      <c r="AE157" s="144"/>
      <c r="AF157" s="144"/>
      <c r="AG157" s="144"/>
      <c r="AH157" s="144"/>
      <c r="AI157" s="210"/>
      <c r="AJ157" s="58"/>
      <c r="AK157" s="58"/>
      <c r="AM157" s="5" t="s">
        <v>285</v>
      </c>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46"/>
      <c r="BZ157" s="46"/>
      <c r="CA157" s="46"/>
      <c r="CG157" s="267"/>
      <c r="CH157" s="267"/>
    </row>
    <row r="158" spans="2:86" s="4" customFormat="1" ht="12" customHeight="1">
      <c r="B158" s="257"/>
      <c r="C158" s="238"/>
      <c r="D158" s="239"/>
      <c r="E158" s="239"/>
      <c r="F158" s="240"/>
      <c r="G158" s="147"/>
      <c r="H158" s="148"/>
      <c r="I158" s="148"/>
      <c r="J158" s="148"/>
      <c r="K158" s="149"/>
      <c r="L158" s="147"/>
      <c r="M158" s="148"/>
      <c r="N158" s="148"/>
      <c r="O158" s="148"/>
      <c r="P158" s="149"/>
      <c r="Q158" s="78"/>
      <c r="R158" s="79"/>
      <c r="S158" s="80"/>
      <c r="T158" s="70"/>
      <c r="U158" s="263" t="s">
        <v>12</v>
      </c>
      <c r="V158" s="264"/>
      <c r="W158" s="264"/>
      <c r="X158" s="265"/>
      <c r="Y158" s="221"/>
      <c r="Z158" s="222"/>
      <c r="AA158" s="222"/>
      <c r="AB158" s="72" t="s">
        <v>192</v>
      </c>
      <c r="AC158" s="147"/>
      <c r="AD158" s="147"/>
      <c r="AE158" s="147"/>
      <c r="AF158" s="147"/>
      <c r="AG158" s="147"/>
      <c r="AH158" s="147"/>
      <c r="AI158" s="230"/>
      <c r="AJ158" s="58"/>
      <c r="AK158" s="58"/>
      <c r="AM158" s="5" t="s">
        <v>387</v>
      </c>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46"/>
      <c r="BZ158" s="46"/>
      <c r="CA158" s="46"/>
      <c r="CG158" s="266">
        <f t="shared" ref="CG158" si="41">ROUND(G159*Q159,0)</f>
        <v>0</v>
      </c>
      <c r="CH158" s="266">
        <f t="shared" ref="CH158" si="42">ROUND(L159*Q159,0)</f>
        <v>0</v>
      </c>
    </row>
    <row r="159" spans="2:86" s="4" customFormat="1" ht="12" customHeight="1">
      <c r="B159" s="257"/>
      <c r="C159" s="241"/>
      <c r="D159" s="242"/>
      <c r="E159" s="242"/>
      <c r="F159" s="243"/>
      <c r="G159" s="216"/>
      <c r="H159" s="217"/>
      <c r="I159" s="145" t="s">
        <v>148</v>
      </c>
      <c r="J159" s="145"/>
      <c r="K159" s="146"/>
      <c r="L159" s="216"/>
      <c r="M159" s="217"/>
      <c r="N159" s="145" t="s">
        <v>148</v>
      </c>
      <c r="O159" s="145"/>
      <c r="P159" s="146"/>
      <c r="Q159" s="223"/>
      <c r="R159" s="224"/>
      <c r="S159" s="145" t="s">
        <v>180</v>
      </c>
      <c r="T159" s="146"/>
      <c r="U159" s="144" t="s">
        <v>121</v>
      </c>
      <c r="V159" s="145"/>
      <c r="W159" s="145"/>
      <c r="X159" s="146"/>
      <c r="Y159" s="221"/>
      <c r="Z159" s="222"/>
      <c r="AA159" s="198" t="s">
        <v>149</v>
      </c>
      <c r="AB159" s="199"/>
      <c r="AC159" s="144"/>
      <c r="AD159" s="144"/>
      <c r="AE159" s="144"/>
      <c r="AF159" s="144"/>
      <c r="AG159" s="144"/>
      <c r="AH159" s="144"/>
      <c r="AI159" s="210"/>
      <c r="AJ159" s="58"/>
      <c r="AK159" s="58"/>
      <c r="AM159" s="5" t="s">
        <v>287</v>
      </c>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46"/>
      <c r="BZ159" s="46"/>
      <c r="CA159" s="46"/>
      <c r="CG159" s="267"/>
      <c r="CH159" s="267"/>
    </row>
    <row r="160" spans="2:86" s="4" customFormat="1" ht="12" customHeight="1">
      <c r="B160" s="140" t="s">
        <v>91</v>
      </c>
      <c r="C160" s="141"/>
      <c r="D160" s="141"/>
      <c r="E160" s="141"/>
      <c r="F160" s="142"/>
      <c r="G160" s="255">
        <f>IF(SUM(Q120:R159)=0,"",SUM(Q120:R159))</f>
        <v>53</v>
      </c>
      <c r="H160" s="256"/>
      <c r="I160" s="256"/>
      <c r="J160" s="256"/>
      <c r="K160" s="256"/>
      <c r="L160" s="256"/>
      <c r="M160" s="256"/>
      <c r="N160" s="141" t="s">
        <v>191</v>
      </c>
      <c r="O160" s="141"/>
      <c r="P160" s="142"/>
      <c r="Q160" s="140" t="s">
        <v>113</v>
      </c>
      <c r="R160" s="141"/>
      <c r="S160" s="141"/>
      <c r="T160" s="141"/>
      <c r="U160" s="141"/>
      <c r="V160" s="141"/>
      <c r="W160" s="141"/>
      <c r="X160" s="141"/>
      <c r="Y160" s="141"/>
      <c r="Z160" s="141"/>
      <c r="AA160" s="141"/>
      <c r="AB160" s="141"/>
      <c r="AC160" s="141"/>
      <c r="AD160" s="141"/>
      <c r="AE160" s="141"/>
      <c r="AF160" s="141"/>
      <c r="AG160" s="141"/>
      <c r="AH160" s="141"/>
      <c r="AI160" s="142"/>
      <c r="AJ160" s="58"/>
      <c r="AK160" s="58"/>
      <c r="AM160" s="5" t="s">
        <v>123</v>
      </c>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46"/>
      <c r="BZ160" s="46"/>
      <c r="CA160" s="46"/>
      <c r="CG160" s="266"/>
      <c r="CH160" s="266"/>
    </row>
    <row r="161" spans="2:86" s="4" customFormat="1" ht="12" customHeight="1">
      <c r="B161" s="147" t="s">
        <v>92</v>
      </c>
      <c r="C161" s="148"/>
      <c r="D161" s="148"/>
      <c r="E161" s="148"/>
      <c r="F161" s="149"/>
      <c r="G161" s="147" t="s">
        <v>95</v>
      </c>
      <c r="H161" s="148"/>
      <c r="I161" s="148"/>
      <c r="J161" s="148"/>
      <c r="K161" s="149"/>
      <c r="L161" s="147" t="s">
        <v>99</v>
      </c>
      <c r="M161" s="148"/>
      <c r="N161" s="148"/>
      <c r="O161" s="148"/>
      <c r="P161" s="149"/>
      <c r="Q161" s="246" t="str">
        <f>IF(Q135+Q137,"①積み込みの際は、石等が混ざらないように注意して下さい。　　　　　　　　　　　　　　　　②処分の際に石等が混ざっていた場合は、上記単価と異なります。","　")</f>
        <v>①積み込みの際は、石等が混ざらないように注意して下さい。　　　　　　　　　　　　　　　　②処分の際に石等が混ざっていた場合は、上記単価と異なります。</v>
      </c>
      <c r="R161" s="247"/>
      <c r="S161" s="247"/>
      <c r="T161" s="247"/>
      <c r="U161" s="247"/>
      <c r="V161" s="247"/>
      <c r="W161" s="247"/>
      <c r="X161" s="247"/>
      <c r="Y161" s="247"/>
      <c r="Z161" s="247"/>
      <c r="AA161" s="247"/>
      <c r="AB161" s="247"/>
      <c r="AC161" s="247"/>
      <c r="AD161" s="247"/>
      <c r="AE161" s="247"/>
      <c r="AF161" s="247"/>
      <c r="AG161" s="247"/>
      <c r="AH161" s="247"/>
      <c r="AI161" s="248"/>
      <c r="AJ161" s="47"/>
      <c r="AK161" s="47"/>
      <c r="AM161" s="5" t="s">
        <v>288</v>
      </c>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46"/>
      <c r="BZ161" s="46"/>
      <c r="CA161" s="46"/>
      <c r="CG161" s="267"/>
      <c r="CH161" s="267"/>
    </row>
    <row r="162" spans="2:86" s="4" customFormat="1" ht="12" customHeight="1">
      <c r="B162" s="144"/>
      <c r="C162" s="145"/>
      <c r="D162" s="145"/>
      <c r="E162" s="145"/>
      <c r="F162" s="146"/>
      <c r="G162" s="244">
        <f>IF(SUM(Q120:R159)=0,"",CG162)</f>
        <v>0</v>
      </c>
      <c r="H162" s="245"/>
      <c r="I162" s="245"/>
      <c r="J162" s="245"/>
      <c r="K162" s="81" t="s">
        <v>96</v>
      </c>
      <c r="L162" s="244">
        <f>IF(SUM(Q120:R159)=0,"",CH162)</f>
        <v>0</v>
      </c>
      <c r="M162" s="245"/>
      <c r="N162" s="245"/>
      <c r="O162" s="245"/>
      <c r="P162" s="81" t="s">
        <v>96</v>
      </c>
      <c r="Q162" s="249"/>
      <c r="R162" s="250"/>
      <c r="S162" s="250"/>
      <c r="T162" s="250"/>
      <c r="U162" s="250"/>
      <c r="V162" s="250"/>
      <c r="W162" s="250"/>
      <c r="X162" s="250"/>
      <c r="Y162" s="250"/>
      <c r="Z162" s="250"/>
      <c r="AA162" s="250"/>
      <c r="AB162" s="250"/>
      <c r="AC162" s="250"/>
      <c r="AD162" s="250"/>
      <c r="AE162" s="250"/>
      <c r="AF162" s="250"/>
      <c r="AG162" s="250"/>
      <c r="AH162" s="250"/>
      <c r="AI162" s="251"/>
      <c r="AJ162" s="47"/>
      <c r="AK162" s="47"/>
      <c r="AM162" s="5" t="s">
        <v>388</v>
      </c>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46"/>
      <c r="BZ162" s="46"/>
      <c r="CA162" s="46"/>
      <c r="CG162" s="268">
        <f>SUM(CG120:CG159)</f>
        <v>0</v>
      </c>
      <c r="CH162" s="268">
        <f>SUM(CH120:CH159)</f>
        <v>0</v>
      </c>
    </row>
    <row r="163" spans="2:86" s="4" customFormat="1" ht="12" customHeight="1">
      <c r="B163" s="140" t="s">
        <v>93</v>
      </c>
      <c r="C163" s="141"/>
      <c r="D163" s="141"/>
      <c r="E163" s="141"/>
      <c r="F163" s="142"/>
      <c r="G163" s="144" t="s">
        <v>94</v>
      </c>
      <c r="H163" s="145"/>
      <c r="I163" s="145"/>
      <c r="J163" s="145"/>
      <c r="K163" s="145"/>
      <c r="L163" s="145"/>
      <c r="M163" s="145"/>
      <c r="N163" s="145"/>
      <c r="O163" s="145"/>
      <c r="P163" s="146"/>
      <c r="Q163" s="252"/>
      <c r="R163" s="253"/>
      <c r="S163" s="253"/>
      <c r="T163" s="253"/>
      <c r="U163" s="253"/>
      <c r="V163" s="253"/>
      <c r="W163" s="253"/>
      <c r="X163" s="253"/>
      <c r="Y163" s="253"/>
      <c r="Z163" s="253"/>
      <c r="AA163" s="253"/>
      <c r="AB163" s="253"/>
      <c r="AC163" s="253"/>
      <c r="AD163" s="253"/>
      <c r="AE163" s="253"/>
      <c r="AF163" s="253"/>
      <c r="AG163" s="253"/>
      <c r="AH163" s="253"/>
      <c r="AI163" s="254"/>
      <c r="AJ163" s="47"/>
      <c r="AK163" s="47"/>
      <c r="AM163" s="5" t="s">
        <v>389</v>
      </c>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46"/>
      <c r="BZ163" s="46"/>
      <c r="CA163" s="46"/>
      <c r="CG163" s="268"/>
      <c r="CH163" s="268"/>
    </row>
    <row r="164" spans="2:86">
      <c r="B164" s="46" t="s">
        <v>145</v>
      </c>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M164" s="5" t="s">
        <v>390</v>
      </c>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46"/>
      <c r="BZ164" s="46"/>
      <c r="CA164" s="46"/>
    </row>
    <row r="165" spans="2:86">
      <c r="B165" s="46" t="s">
        <v>391</v>
      </c>
      <c r="C165" s="46" t="s">
        <v>146</v>
      </c>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M165" s="5" t="s">
        <v>392</v>
      </c>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46"/>
      <c r="BZ165" s="46"/>
      <c r="CA165" s="46"/>
    </row>
    <row r="166" spans="2:86">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c r="BS166" s="46"/>
      <c r="BT166" s="46"/>
      <c r="BU166" s="46"/>
      <c r="BV166" s="46"/>
      <c r="BW166" s="46"/>
      <c r="BX166" s="46"/>
      <c r="BY166" s="46"/>
      <c r="BZ166" s="46"/>
      <c r="CA166" s="46"/>
    </row>
  </sheetData>
  <mergeCells count="617">
    <mergeCell ref="B163:F163"/>
    <mergeCell ref="G163:P163"/>
    <mergeCell ref="CG160:CG161"/>
    <mergeCell ref="CH160:CH161"/>
    <mergeCell ref="B161:F162"/>
    <mergeCell ref="G161:K161"/>
    <mergeCell ref="L161:P161"/>
    <mergeCell ref="Q161:AI163"/>
    <mergeCell ref="G162:J162"/>
    <mergeCell ref="L162:O162"/>
    <mergeCell ref="CG162:CG163"/>
    <mergeCell ref="CH162:CH163"/>
    <mergeCell ref="B160:F160"/>
    <mergeCell ref="G160:M160"/>
    <mergeCell ref="N160:P160"/>
    <mergeCell ref="Q160:AI160"/>
    <mergeCell ref="CH158:CH159"/>
    <mergeCell ref="C159:F159"/>
    <mergeCell ref="G159:H159"/>
    <mergeCell ref="I159:K159"/>
    <mergeCell ref="L159:M159"/>
    <mergeCell ref="N159:P159"/>
    <mergeCell ref="Q159:R159"/>
    <mergeCell ref="S159:T159"/>
    <mergeCell ref="U159:X159"/>
    <mergeCell ref="AC158:AI158"/>
    <mergeCell ref="Y159:Z159"/>
    <mergeCell ref="AA159:AB159"/>
    <mergeCell ref="AC159:AI159"/>
    <mergeCell ref="CG158:CG159"/>
    <mergeCell ref="B156:B159"/>
    <mergeCell ref="C156:F157"/>
    <mergeCell ref="G156:K156"/>
    <mergeCell ref="L156:P156"/>
    <mergeCell ref="U156:X156"/>
    <mergeCell ref="Y156:AA156"/>
    <mergeCell ref="AC156:AI156"/>
    <mergeCell ref="CG156:CG157"/>
    <mergeCell ref="CH156:CH157"/>
    <mergeCell ref="G157:H157"/>
    <mergeCell ref="I157:K157"/>
    <mergeCell ref="L157:M157"/>
    <mergeCell ref="N157:P157"/>
    <mergeCell ref="Q157:R157"/>
    <mergeCell ref="S157:T157"/>
    <mergeCell ref="U157:X157"/>
    <mergeCell ref="Y157:Z157"/>
    <mergeCell ref="AA157:AB157"/>
    <mergeCell ref="AC157:AI157"/>
    <mergeCell ref="C158:F158"/>
    <mergeCell ref="G158:K158"/>
    <mergeCell ref="L158:P158"/>
    <mergeCell ref="U158:X158"/>
    <mergeCell ref="Y158:AA158"/>
    <mergeCell ref="B154:B155"/>
    <mergeCell ref="C154:F154"/>
    <mergeCell ref="G154:K154"/>
    <mergeCell ref="L154:P154"/>
    <mergeCell ref="U154:X154"/>
    <mergeCell ref="Y154:AA154"/>
    <mergeCell ref="AC154:AI154"/>
    <mergeCell ref="CG154:CG155"/>
    <mergeCell ref="CH154:CH155"/>
    <mergeCell ref="C155:F155"/>
    <mergeCell ref="G155:H155"/>
    <mergeCell ref="I155:K155"/>
    <mergeCell ref="L155:M155"/>
    <mergeCell ref="N155:P155"/>
    <mergeCell ref="Q155:R155"/>
    <mergeCell ref="S155:T155"/>
    <mergeCell ref="U155:X155"/>
    <mergeCell ref="Y155:Z155"/>
    <mergeCell ref="AA155:AB155"/>
    <mergeCell ref="AC155:AI155"/>
    <mergeCell ref="AC152:AI152"/>
    <mergeCell ref="AM150:AO150"/>
    <mergeCell ref="CG150:CG151"/>
    <mergeCell ref="CG152:CG153"/>
    <mergeCell ref="CH152:CH153"/>
    <mergeCell ref="C153:F153"/>
    <mergeCell ref="G153:H153"/>
    <mergeCell ref="I153:K153"/>
    <mergeCell ref="L153:M153"/>
    <mergeCell ref="N153:P153"/>
    <mergeCell ref="Q153:R153"/>
    <mergeCell ref="S153:T153"/>
    <mergeCell ref="U153:X153"/>
    <mergeCell ref="Y153:Z153"/>
    <mergeCell ref="AA153:AB153"/>
    <mergeCell ref="AC153:AI153"/>
    <mergeCell ref="CG148:CG149"/>
    <mergeCell ref="CH150:CH151"/>
    <mergeCell ref="G151:H151"/>
    <mergeCell ref="I151:K151"/>
    <mergeCell ref="L151:M151"/>
    <mergeCell ref="N151:P151"/>
    <mergeCell ref="Q151:R151"/>
    <mergeCell ref="S151:T151"/>
    <mergeCell ref="U151:X151"/>
    <mergeCell ref="G150:K150"/>
    <mergeCell ref="L150:P150"/>
    <mergeCell ref="U150:X150"/>
    <mergeCell ref="Y150:AA150"/>
    <mergeCell ref="AC150:AI150"/>
    <mergeCell ref="Y151:Z151"/>
    <mergeCell ref="AA151:AB151"/>
    <mergeCell ref="AC151:AI151"/>
    <mergeCell ref="AM151:AO151"/>
    <mergeCell ref="CG146:CG147"/>
    <mergeCell ref="CH146:CH147"/>
    <mergeCell ref="G147:H147"/>
    <mergeCell ref="I147:K147"/>
    <mergeCell ref="L147:M147"/>
    <mergeCell ref="N147:P147"/>
    <mergeCell ref="Q147:R147"/>
    <mergeCell ref="S147:T147"/>
    <mergeCell ref="CH148:CH149"/>
    <mergeCell ref="G149:H149"/>
    <mergeCell ref="I149:K149"/>
    <mergeCell ref="L149:M149"/>
    <mergeCell ref="N149:P149"/>
    <mergeCell ref="Q149:R149"/>
    <mergeCell ref="U147:X147"/>
    <mergeCell ref="Y147:Z147"/>
    <mergeCell ref="AA147:AB147"/>
    <mergeCell ref="AC147:AI147"/>
    <mergeCell ref="AM147:AO147"/>
    <mergeCell ref="G148:K148"/>
    <mergeCell ref="L148:P148"/>
    <mergeCell ref="U148:X148"/>
    <mergeCell ref="Y148:AA148"/>
    <mergeCell ref="S149:T149"/>
    <mergeCell ref="B146:B153"/>
    <mergeCell ref="C146:F147"/>
    <mergeCell ref="G146:K146"/>
    <mergeCell ref="L146:P146"/>
    <mergeCell ref="U146:X146"/>
    <mergeCell ref="Y146:AA146"/>
    <mergeCell ref="B142:B145"/>
    <mergeCell ref="AC146:AI146"/>
    <mergeCell ref="AM146:AO146"/>
    <mergeCell ref="C149:F149"/>
    <mergeCell ref="C148:F148"/>
    <mergeCell ref="U149:X149"/>
    <mergeCell ref="Y149:Z149"/>
    <mergeCell ref="AA149:AB149"/>
    <mergeCell ref="AC149:AI149"/>
    <mergeCell ref="AM149:AO149"/>
    <mergeCell ref="AC148:AI148"/>
    <mergeCell ref="AM148:AO148"/>
    <mergeCell ref="C150:F151"/>
    <mergeCell ref="C152:F152"/>
    <mergeCell ref="G152:K152"/>
    <mergeCell ref="L152:P152"/>
    <mergeCell ref="U152:X152"/>
    <mergeCell ref="Y152:AA152"/>
    <mergeCell ref="CG144:CG145"/>
    <mergeCell ref="CH144:CH145"/>
    <mergeCell ref="G145:H145"/>
    <mergeCell ref="I145:K145"/>
    <mergeCell ref="L145:M145"/>
    <mergeCell ref="N145:P145"/>
    <mergeCell ref="Q145:R145"/>
    <mergeCell ref="S145:T145"/>
    <mergeCell ref="U145:X145"/>
    <mergeCell ref="Y145:Z145"/>
    <mergeCell ref="AA145:AB145"/>
    <mergeCell ref="AC145:AI145"/>
    <mergeCell ref="AM145:AO145"/>
    <mergeCell ref="Y143:Z143"/>
    <mergeCell ref="AA143:AB143"/>
    <mergeCell ref="AC143:AI143"/>
    <mergeCell ref="AM143:AO143"/>
    <mergeCell ref="C144:F145"/>
    <mergeCell ref="G144:K144"/>
    <mergeCell ref="L144:P144"/>
    <mergeCell ref="U144:X144"/>
    <mergeCell ref="Y144:AA144"/>
    <mergeCell ref="AC144:AI144"/>
    <mergeCell ref="C142:F143"/>
    <mergeCell ref="AM142:AO142"/>
    <mergeCell ref="AM144:AO144"/>
    <mergeCell ref="BO142:BX142"/>
    <mergeCell ref="CG142:CG143"/>
    <mergeCell ref="CH142:CH143"/>
    <mergeCell ref="G143:H143"/>
    <mergeCell ref="I143:K143"/>
    <mergeCell ref="L143:M143"/>
    <mergeCell ref="N143:P143"/>
    <mergeCell ref="Q143:R143"/>
    <mergeCell ref="S143:T143"/>
    <mergeCell ref="U143:X143"/>
    <mergeCell ref="BH141:BJ142"/>
    <mergeCell ref="BK141:BN142"/>
    <mergeCell ref="BO141:BX141"/>
    <mergeCell ref="G142:K142"/>
    <mergeCell ref="L142:P142"/>
    <mergeCell ref="U142:X142"/>
    <mergeCell ref="Y142:AA142"/>
    <mergeCell ref="AC142:AI142"/>
    <mergeCell ref="AC141:AI141"/>
    <mergeCell ref="AM141:AO141"/>
    <mergeCell ref="AP141:AR141"/>
    <mergeCell ref="AS141:AV141"/>
    <mergeCell ref="AW141:AZ142"/>
    <mergeCell ref="BA141:BG142"/>
    <mergeCell ref="CG140:CG141"/>
    <mergeCell ref="CH140:CH141"/>
    <mergeCell ref="G141:H141"/>
    <mergeCell ref="I141:K141"/>
    <mergeCell ref="L141:M141"/>
    <mergeCell ref="N141:P141"/>
    <mergeCell ref="Q141:R141"/>
    <mergeCell ref="S141:T141"/>
    <mergeCell ref="U141:X141"/>
    <mergeCell ref="Y141:Z141"/>
    <mergeCell ref="B140:F141"/>
    <mergeCell ref="G140:K140"/>
    <mergeCell ref="L140:P140"/>
    <mergeCell ref="U140:X140"/>
    <mergeCell ref="Y140:AA140"/>
    <mergeCell ref="AC140:AI140"/>
    <mergeCell ref="AA141:AB141"/>
    <mergeCell ref="AP142:AR142"/>
    <mergeCell ref="AS142:AV142"/>
    <mergeCell ref="CH138:CH139"/>
    <mergeCell ref="G139:H139"/>
    <mergeCell ref="I139:K139"/>
    <mergeCell ref="L139:M139"/>
    <mergeCell ref="N139:P139"/>
    <mergeCell ref="Q139:R139"/>
    <mergeCell ref="S139:T139"/>
    <mergeCell ref="U139:X139"/>
    <mergeCell ref="Y139:Z139"/>
    <mergeCell ref="AA139:AB139"/>
    <mergeCell ref="AC139:AI139"/>
    <mergeCell ref="B138:F139"/>
    <mergeCell ref="G138:K138"/>
    <mergeCell ref="L138:P138"/>
    <mergeCell ref="U138:X138"/>
    <mergeCell ref="Y138:AA138"/>
    <mergeCell ref="AC138:AI138"/>
    <mergeCell ref="G137:H137"/>
    <mergeCell ref="I137:K137"/>
    <mergeCell ref="L137:M137"/>
    <mergeCell ref="N137:P137"/>
    <mergeCell ref="Q137:R137"/>
    <mergeCell ref="S137:T137"/>
    <mergeCell ref="U137:X137"/>
    <mergeCell ref="Y137:Z137"/>
    <mergeCell ref="AC137:AI137"/>
    <mergeCell ref="CH134:CH135"/>
    <mergeCell ref="G135:H135"/>
    <mergeCell ref="I135:K135"/>
    <mergeCell ref="L135:M135"/>
    <mergeCell ref="N135:P135"/>
    <mergeCell ref="Q135:R135"/>
    <mergeCell ref="B136:F137"/>
    <mergeCell ref="G136:K136"/>
    <mergeCell ref="L136:P136"/>
    <mergeCell ref="U136:X136"/>
    <mergeCell ref="Y136:AA136"/>
    <mergeCell ref="AC136:AI136"/>
    <mergeCell ref="AA137:AB137"/>
    <mergeCell ref="S135:T135"/>
    <mergeCell ref="U135:X135"/>
    <mergeCell ref="Y135:Z135"/>
    <mergeCell ref="AA135:AB135"/>
    <mergeCell ref="AC135:AI135"/>
    <mergeCell ref="CG136:CG137"/>
    <mergeCell ref="CH136:CH137"/>
    <mergeCell ref="B134:F135"/>
    <mergeCell ref="G134:K134"/>
    <mergeCell ref="L134:P134"/>
    <mergeCell ref="U134:X134"/>
    <mergeCell ref="CG134:CG135"/>
    <mergeCell ref="AM131:AP132"/>
    <mergeCell ref="AQ131:AT132"/>
    <mergeCell ref="AU131:AX132"/>
    <mergeCell ref="AY131:BF132"/>
    <mergeCell ref="BG131:BI132"/>
    <mergeCell ref="BJ131:BN132"/>
    <mergeCell ref="BO131:BX132"/>
    <mergeCell ref="AM137:AP138"/>
    <mergeCell ref="AQ137:AT138"/>
    <mergeCell ref="AU137:AX138"/>
    <mergeCell ref="AY137:BF138"/>
    <mergeCell ref="BG137:BI138"/>
    <mergeCell ref="BJ137:BN138"/>
    <mergeCell ref="BO137:BX138"/>
    <mergeCell ref="CG132:CG133"/>
    <mergeCell ref="CG138:CG139"/>
    <mergeCell ref="AM133:AP134"/>
    <mergeCell ref="AQ133:AT134"/>
    <mergeCell ref="AU133:AX134"/>
    <mergeCell ref="AY133:BF134"/>
    <mergeCell ref="BG133:BI134"/>
    <mergeCell ref="BJ133:BN134"/>
    <mergeCell ref="BO133:BX134"/>
    <mergeCell ref="AM135:AP136"/>
    <mergeCell ref="AQ135:AT136"/>
    <mergeCell ref="AU135:AX136"/>
    <mergeCell ref="AY135:BF136"/>
    <mergeCell ref="BG135:BI136"/>
    <mergeCell ref="BJ135:BN136"/>
    <mergeCell ref="BO135:BX136"/>
    <mergeCell ref="Y134:AA134"/>
    <mergeCell ref="AC134:AI134"/>
    <mergeCell ref="CH132:CH133"/>
    <mergeCell ref="G133:H133"/>
    <mergeCell ref="I133:K133"/>
    <mergeCell ref="L133:M133"/>
    <mergeCell ref="N133:P133"/>
    <mergeCell ref="Q133:R133"/>
    <mergeCell ref="S133:T133"/>
    <mergeCell ref="U133:X133"/>
    <mergeCell ref="Y133:Z133"/>
    <mergeCell ref="AA133:AB133"/>
    <mergeCell ref="AC133:AI133"/>
    <mergeCell ref="B132:F133"/>
    <mergeCell ref="G132:K132"/>
    <mergeCell ref="L132:P132"/>
    <mergeCell ref="U132:X132"/>
    <mergeCell ref="Y132:AA132"/>
    <mergeCell ref="AC132:AI132"/>
    <mergeCell ref="AA131:AB131"/>
    <mergeCell ref="AC131:AI131"/>
    <mergeCell ref="B130:F131"/>
    <mergeCell ref="B128:F129"/>
    <mergeCell ref="G128:K128"/>
    <mergeCell ref="L128:P128"/>
    <mergeCell ref="U128:X128"/>
    <mergeCell ref="CG130:CG131"/>
    <mergeCell ref="CH130:CH131"/>
    <mergeCell ref="G131:H131"/>
    <mergeCell ref="I131:K131"/>
    <mergeCell ref="L131:M131"/>
    <mergeCell ref="N131:P131"/>
    <mergeCell ref="Q131:R131"/>
    <mergeCell ref="S131:T131"/>
    <mergeCell ref="U131:X131"/>
    <mergeCell ref="Y131:Z131"/>
    <mergeCell ref="BJ129:BN130"/>
    <mergeCell ref="BO129:BX130"/>
    <mergeCell ref="G130:K130"/>
    <mergeCell ref="L130:P130"/>
    <mergeCell ref="U130:X130"/>
    <mergeCell ref="Y130:AA130"/>
    <mergeCell ref="AC130:AI130"/>
    <mergeCell ref="AM130:AP130"/>
    <mergeCell ref="AQ130:AT130"/>
    <mergeCell ref="AC129:AI129"/>
    <mergeCell ref="CH128:CH129"/>
    <mergeCell ref="G129:H129"/>
    <mergeCell ref="I129:K129"/>
    <mergeCell ref="L129:M129"/>
    <mergeCell ref="N129:P129"/>
    <mergeCell ref="Q129:R129"/>
    <mergeCell ref="S129:T129"/>
    <mergeCell ref="U129:X129"/>
    <mergeCell ref="Y129:Z129"/>
    <mergeCell ref="BG129:BI130"/>
    <mergeCell ref="AM129:AP129"/>
    <mergeCell ref="AQ129:AT129"/>
    <mergeCell ref="AU129:AX129"/>
    <mergeCell ref="AY129:BF130"/>
    <mergeCell ref="Y128:AA128"/>
    <mergeCell ref="AC128:AI128"/>
    <mergeCell ref="AA129:AB129"/>
    <mergeCell ref="AU130:AX130"/>
    <mergeCell ref="CG128:CG129"/>
    <mergeCell ref="B126:F126"/>
    <mergeCell ref="G126:K126"/>
    <mergeCell ref="L126:P126"/>
    <mergeCell ref="U126:X126"/>
    <mergeCell ref="Y126:AA126"/>
    <mergeCell ref="AC126:AI126"/>
    <mergeCell ref="CG126:CG127"/>
    <mergeCell ref="CH126:CH127"/>
    <mergeCell ref="B127:F127"/>
    <mergeCell ref="G127:H127"/>
    <mergeCell ref="I127:K127"/>
    <mergeCell ref="L127:M127"/>
    <mergeCell ref="N127:P127"/>
    <mergeCell ref="Q127:R127"/>
    <mergeCell ref="S127:T127"/>
    <mergeCell ref="U127:X127"/>
    <mergeCell ref="Y127:Z127"/>
    <mergeCell ref="AA127:AB127"/>
    <mergeCell ref="AC127:AI127"/>
    <mergeCell ref="B124:F124"/>
    <mergeCell ref="G124:K124"/>
    <mergeCell ref="L124:P124"/>
    <mergeCell ref="U124:X124"/>
    <mergeCell ref="Y124:AA124"/>
    <mergeCell ref="AC124:AI124"/>
    <mergeCell ref="CG124:CG125"/>
    <mergeCell ref="CH124:CH125"/>
    <mergeCell ref="B125:F125"/>
    <mergeCell ref="G125:H125"/>
    <mergeCell ref="I125:K125"/>
    <mergeCell ref="L125:M125"/>
    <mergeCell ref="N125:P125"/>
    <mergeCell ref="Q125:R125"/>
    <mergeCell ref="S125:T125"/>
    <mergeCell ref="U125:X125"/>
    <mergeCell ref="Y125:Z125"/>
    <mergeCell ref="AA125:AB125"/>
    <mergeCell ref="AC125:AI125"/>
    <mergeCell ref="CG122:CG123"/>
    <mergeCell ref="CH122:CH123"/>
    <mergeCell ref="B123:F123"/>
    <mergeCell ref="G123:H123"/>
    <mergeCell ref="I123:K123"/>
    <mergeCell ref="L123:M123"/>
    <mergeCell ref="N123:P123"/>
    <mergeCell ref="Q123:R123"/>
    <mergeCell ref="S123:T123"/>
    <mergeCell ref="U123:X123"/>
    <mergeCell ref="B122:F122"/>
    <mergeCell ref="G122:K122"/>
    <mergeCell ref="L122:P122"/>
    <mergeCell ref="U122:X122"/>
    <mergeCell ref="Y122:AA122"/>
    <mergeCell ref="AC122:AI122"/>
    <mergeCell ref="Y123:Z123"/>
    <mergeCell ref="AA123:AB123"/>
    <mergeCell ref="AC123:AI123"/>
    <mergeCell ref="CH120:CH121"/>
    <mergeCell ref="G121:H121"/>
    <mergeCell ref="I121:K121"/>
    <mergeCell ref="L121:M121"/>
    <mergeCell ref="N121:P121"/>
    <mergeCell ref="Q121:R121"/>
    <mergeCell ref="S121:T121"/>
    <mergeCell ref="U121:X121"/>
    <mergeCell ref="Y121:Z121"/>
    <mergeCell ref="B120:F121"/>
    <mergeCell ref="G120:K120"/>
    <mergeCell ref="L120:P120"/>
    <mergeCell ref="U120:X120"/>
    <mergeCell ref="Y120:AA120"/>
    <mergeCell ref="AC120:AI120"/>
    <mergeCell ref="AA121:AB121"/>
    <mergeCell ref="AC121:AI121"/>
    <mergeCell ref="CG120:CG121"/>
    <mergeCell ref="B118:F119"/>
    <mergeCell ref="G118:P118"/>
    <mergeCell ref="Q118:T118"/>
    <mergeCell ref="U118:AI118"/>
    <mergeCell ref="G119:K119"/>
    <mergeCell ref="L119:P119"/>
    <mergeCell ref="Q119:T119"/>
    <mergeCell ref="U119:X119"/>
    <mergeCell ref="Y119:AB119"/>
    <mergeCell ref="AC119:AI119"/>
    <mergeCell ref="AM112:AR113"/>
    <mergeCell ref="AS112:AV113"/>
    <mergeCell ref="AW112:AZ113"/>
    <mergeCell ref="BA112:BD113"/>
    <mergeCell ref="BE112:BH113"/>
    <mergeCell ref="BI112:BM113"/>
    <mergeCell ref="BN112:BS113"/>
    <mergeCell ref="BT112:BX113"/>
    <mergeCell ref="AM116:AP116"/>
    <mergeCell ref="AQ116:AT116"/>
    <mergeCell ref="AU116:AX116"/>
    <mergeCell ref="AY116:BF117"/>
    <mergeCell ref="BG116:BI117"/>
    <mergeCell ref="BJ116:BN117"/>
    <mergeCell ref="BO116:BX116"/>
    <mergeCell ref="AM117:AP117"/>
    <mergeCell ref="AQ117:AT117"/>
    <mergeCell ref="AU117:AX117"/>
    <mergeCell ref="BO117:BX117"/>
    <mergeCell ref="BE108:BH109"/>
    <mergeCell ref="BI108:BM109"/>
    <mergeCell ref="BN108:BS109"/>
    <mergeCell ref="BT108:BX109"/>
    <mergeCell ref="C110:E110"/>
    <mergeCell ref="AM110:AR111"/>
    <mergeCell ref="AS110:AV111"/>
    <mergeCell ref="AW110:AZ111"/>
    <mergeCell ref="BA110:BD111"/>
    <mergeCell ref="BE110:BH111"/>
    <mergeCell ref="BI110:BM111"/>
    <mergeCell ref="BN110:BS111"/>
    <mergeCell ref="BT110:BX111"/>
    <mergeCell ref="C107:E107"/>
    <mergeCell ref="F107:M107"/>
    <mergeCell ref="N107:R107"/>
    <mergeCell ref="S107:AI107"/>
    <mergeCell ref="C108:E109"/>
    <mergeCell ref="AM108:AR109"/>
    <mergeCell ref="AS108:AV109"/>
    <mergeCell ref="AW108:AZ109"/>
    <mergeCell ref="BA108:BD109"/>
    <mergeCell ref="AM105:AR105"/>
    <mergeCell ref="AS105:AX105"/>
    <mergeCell ref="AY105:BX105"/>
    <mergeCell ref="AM106:AR107"/>
    <mergeCell ref="AS106:AV107"/>
    <mergeCell ref="AW106:AZ107"/>
    <mergeCell ref="BA106:BD107"/>
    <mergeCell ref="BE106:BH107"/>
    <mergeCell ref="BI106:BM107"/>
    <mergeCell ref="BN106:BS107"/>
    <mergeCell ref="BT106:BX107"/>
    <mergeCell ref="AY103:BD104"/>
    <mergeCell ref="BE103:BJ104"/>
    <mergeCell ref="BK103:BX104"/>
    <mergeCell ref="C104:F104"/>
    <mergeCell ref="G104:L104"/>
    <mergeCell ref="M104:N104"/>
    <mergeCell ref="O104:V104"/>
    <mergeCell ref="AM104:AR104"/>
    <mergeCell ref="C102:F102"/>
    <mergeCell ref="G102:AI102"/>
    <mergeCell ref="C103:F103"/>
    <mergeCell ref="G103:AI103"/>
    <mergeCell ref="AM103:AR103"/>
    <mergeCell ref="AS103:AX104"/>
    <mergeCell ref="B86:D86"/>
    <mergeCell ref="E86:K86"/>
    <mergeCell ref="L86:O86"/>
    <mergeCell ref="P86:S86"/>
    <mergeCell ref="T86:W86"/>
    <mergeCell ref="X86:AA86"/>
    <mergeCell ref="B85:D85"/>
    <mergeCell ref="E85:K85"/>
    <mergeCell ref="L85:O85"/>
    <mergeCell ref="P85:S85"/>
    <mergeCell ref="T85:W85"/>
    <mergeCell ref="X85:AA85"/>
    <mergeCell ref="B84:D84"/>
    <mergeCell ref="E84:K84"/>
    <mergeCell ref="L84:O84"/>
    <mergeCell ref="P84:S84"/>
    <mergeCell ref="T84:W84"/>
    <mergeCell ref="X84:AA84"/>
    <mergeCell ref="AV73:BC74"/>
    <mergeCell ref="BD73:BO74"/>
    <mergeCell ref="B82:D83"/>
    <mergeCell ref="E82:K83"/>
    <mergeCell ref="L82:S82"/>
    <mergeCell ref="T82:AA82"/>
    <mergeCell ref="L83:O83"/>
    <mergeCell ref="P83:S83"/>
    <mergeCell ref="T83:W83"/>
    <mergeCell ref="X83:AA83"/>
    <mergeCell ref="AR65:AU66"/>
    <mergeCell ref="AV65:AZ66"/>
    <mergeCell ref="BA65:BX66"/>
    <mergeCell ref="BA67:BV68"/>
    <mergeCell ref="BA69:BV70"/>
    <mergeCell ref="BA71:BV72"/>
    <mergeCell ref="BT59:BU60"/>
    <mergeCell ref="BY59:BZ60"/>
    <mergeCell ref="AR61:AU62"/>
    <mergeCell ref="AV61:BD62"/>
    <mergeCell ref="BF61:BQ62"/>
    <mergeCell ref="AR63:AU64"/>
    <mergeCell ref="AV63:BD64"/>
    <mergeCell ref="AR57:AT58"/>
    <mergeCell ref="AU57:BG58"/>
    <mergeCell ref="AK59:AO62"/>
    <mergeCell ref="AR59:AT60"/>
    <mergeCell ref="AU59:BG60"/>
    <mergeCell ref="BH59:BM60"/>
    <mergeCell ref="AV49:BC50"/>
    <mergeCell ref="BD49:BO50"/>
    <mergeCell ref="AR51:AU52"/>
    <mergeCell ref="AV51:AZ52"/>
    <mergeCell ref="AR55:AT56"/>
    <mergeCell ref="AU55:BI56"/>
    <mergeCell ref="AR41:AU42"/>
    <mergeCell ref="AV41:AZ42"/>
    <mergeCell ref="BA41:BX42"/>
    <mergeCell ref="BA43:BV44"/>
    <mergeCell ref="BA45:BV46"/>
    <mergeCell ref="BA47:BV48"/>
    <mergeCell ref="BO35:BP36"/>
    <mergeCell ref="BY35:BZ36"/>
    <mergeCell ref="AR37:AU38"/>
    <mergeCell ref="AV37:BD38"/>
    <mergeCell ref="BF37:BQ38"/>
    <mergeCell ref="AV39:BD40"/>
    <mergeCell ref="BF39:BQ40"/>
    <mergeCell ref="AR33:AT34"/>
    <mergeCell ref="AU33:BG34"/>
    <mergeCell ref="AK35:AO38"/>
    <mergeCell ref="AR35:AT36"/>
    <mergeCell ref="AU35:BG36"/>
    <mergeCell ref="BH35:BM36"/>
    <mergeCell ref="AU25:BG26"/>
    <mergeCell ref="BH25:BL26"/>
    <mergeCell ref="BO25:BP26"/>
    <mergeCell ref="BN1:CA1"/>
    <mergeCell ref="AN2:CA4"/>
    <mergeCell ref="AN10:CA11"/>
    <mergeCell ref="AN12:CA13"/>
    <mergeCell ref="AN14:AY15"/>
    <mergeCell ref="BN15:CA16"/>
    <mergeCell ref="BT25:BU26"/>
    <mergeCell ref="BY25:BZ26"/>
    <mergeCell ref="AR31:AT32"/>
    <mergeCell ref="AU31:BI32"/>
    <mergeCell ref="AN17:BG18"/>
    <mergeCell ref="BN17:BQ20"/>
    <mergeCell ref="BS17:BV20"/>
    <mergeCell ref="BX17:CA20"/>
    <mergeCell ref="AR21:AT22"/>
    <mergeCell ref="AU21:BL22"/>
    <mergeCell ref="AK22:AO25"/>
    <mergeCell ref="AR23:AT24"/>
    <mergeCell ref="AU23:BL24"/>
    <mergeCell ref="AR25:AT26"/>
  </mergeCells>
  <phoneticPr fontId="1"/>
  <dataValidations count="1">
    <dataValidation type="list" allowBlank="1" showInputMessage="1" showErrorMessage="1" sqref="B134:F139" xr:uid="{E7E5F382-6B25-4F0F-98F8-2D6019E5DA4E}">
      <formula1>"木くず,木くず(樹木),木くず(枝葉),木くず(根株),木くず(竹),木くず(竹の根)"</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両面印刷　両面－右へ開く</vt:lpstr>
      <vt:lpstr>見本</vt:lpstr>
      <vt:lpstr>'両面印刷　両面－右へ開く'!Print_Area</vt:lpstr>
    </vt:vector>
  </TitlesOfParts>
  <Company>青藍建設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青藍建設（有）</dc:creator>
  <cp:lastModifiedBy>長尾 悦子</cp:lastModifiedBy>
  <cp:lastPrinted>2023-12-01T07:26:54Z</cp:lastPrinted>
  <dcterms:created xsi:type="dcterms:W3CDTF">2001-05-14T01:11:16Z</dcterms:created>
  <dcterms:modified xsi:type="dcterms:W3CDTF">2025-09-22T00:25:42Z</dcterms:modified>
</cp:coreProperties>
</file>